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<sst xmlns="http://schemas.openxmlformats.org/spreadsheetml/2006/main" count="598" uniqueCount="598">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</sst>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J1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55675.833333333328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60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70.75536</v>
      </c>
      <c r="U8" s="138">
        <f>T8*S8</f>
        <v>21226.608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4.9125</v>
      </c>
      <c r="U11" s="103">
        <f>CEILING(T11,0.5)</f>
        <v>5</v>
      </c>
      <c r="V11" s="103">
        <f>U11*S11</f>
        <v>40</v>
      </c>
      <c r="W11" s="140">
        <v>4.45627705627706</v>
      </c>
      <c r="X11" s="141">
        <f>($W$1/1000)*W11*V11</f>
        <v>42780.259740259782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299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2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79.5</v>
      </c>
      <c r="U21" s="142">
        <f t="shared" si="0"/>
        <v>79.5</v>
      </c>
      <c r="V21" s="142">
        <f>U21*S21</f>
        <v>79.5</v>
      </c>
      <c r="W21" s="142">
        <f>Sheet2!B17</f>
        <v>175</v>
      </c>
      <c r="X21" s="144">
        <f>W21*V21</f>
        <v>13912.5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260</v>
      </c>
      <c r="AB24" s="60">
        <f ref="AB24:AB38" t="shared" si="10">Y24*M24</f>
        <v>15000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44</v>
      </c>
      <c r="AB25" s="60">
        <f t="shared" si="10"/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11</v>
      </c>
      <c r="AB26" s="60">
        <f t="shared" si="10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2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880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8</v>
      </c>
      <c r="AB29" s="60">
        <f t="shared" si="10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21</v>
      </c>
      <c r="AB33" s="60">
        <f t="shared" si="10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21</v>
      </c>
      <c r="AB34" s="60">
        <f t="shared" si="10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0</v>
      </c>
      <c r="AB35" s="60">
        <f t="shared" si="10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0</v>
      </c>
      <c r="AB36" s="60">
        <f t="shared" si="10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52</v>
      </c>
      <c r="AB37" s="60">
        <f t="shared" si="10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583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45804.3219784375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45804.3219784375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8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5.76</v>
      </c>
      <c r="G6" s="242" t="s">
        <v>43</v>
      </c>
      <c r="H6" s="211">
        <v>8.5</v>
      </c>
      <c r="I6" s="211">
        <f>Table118[[#This Row],[الوزن]]*Table118[[#This Row],[عدد]]</f>
        <v>68</v>
      </c>
      <c r="J6" s="243">
        <f>H6*$H$2/1000</f>
        <v>382.5</v>
      </c>
      <c r="K6" s="240">
        <f>B6*J6</f>
        <v>3060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6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14.400000000000002</v>
      </c>
      <c r="G7" s="242" t="s">
        <v>43</v>
      </c>
      <c r="H7" s="211">
        <v>46.75</v>
      </c>
      <c r="I7" s="211">
        <f>Table118[[#This Row],[الوزن]]*Table118[[#This Row],[عدد]]</f>
        <v>280.5</v>
      </c>
      <c r="J7" s="243">
        <f ref="J7:J9" t="shared" si="1">H7*$H$2/1000</f>
        <v>2103.75</v>
      </c>
      <c r="K7" s="240">
        <f ref="K7:K9" t="shared" si="2">B7*J7</f>
        <v>12622.5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13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22.560000000000002</v>
      </c>
      <c r="G10" s="211"/>
      <c r="H10" s="211">
        <f>H9*B9+H8*B8+H7*B7</f>
        <v>336.5</v>
      </c>
      <c r="I10" s="211">
        <f>SUBTOTAL(109,Table118[اجمالي الميزان])</f>
        <v>404.5</v>
      </c>
      <c r="J10" s="242"/>
      <c r="K10" s="240">
        <f>SUBTOTAL(109,Table118[اجمالي])</f>
        <v>18202.5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2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800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4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440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3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2100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4500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4.333333333333333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1733.3333333333333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190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3273.333333333333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1155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24000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25155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45804.321978622684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45804.321978657405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45804.321978657405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45804.321978657405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45804.321978796295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45804.321978796295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