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<sst xmlns="http://schemas.openxmlformats.org/spreadsheetml/2006/main" count="598" uniqueCount="598">
  <si>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</si>
  <si>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</si>
  <si>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</si>
  <si>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</si>
  <si>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</si>
  <si>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</si>
  <si>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</si>
  <si>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</si>
  <si>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</si>
  <si>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</si>
  <si>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</si>
  <si>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</si>
  <si>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</si>
  <si>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</si>
  <si>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</si>
  <si>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</si>
  <si>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</si>
  <si>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</si>
  <si>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</si>
  <si>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</si>
  <si>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</si>
  <si>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</si>
  <si>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</si>
  <si>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</si>
  <si>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</si>
  <si>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</si>
  <si>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</si>
  <si>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</si>
  <si>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</si>
  <si>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</si>
  <si>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</si>
  <si>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</si>
  <si>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</si>
  <si>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</si>
  <si>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</si>
  <si>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</si>
  <si>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</si>
  <si>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</si>
  <si>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</si>
  <si>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</si>
  <si>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</si>
  <si>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</si>
  <si>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</si>
  <si>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</si>
  <si>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</si>
  <si>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</si>
  <si>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</si>
  <si>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</si>
  <si>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</si>
  <si>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</si>
  <si>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</si>
  <si>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</si>
  <si>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</si>
  <si>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</si>
  <si>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</si>
  <si>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</si>
  <si>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</si>
  <si>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</si>
  <si>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</si>
  <si>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</si>
  <si>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</si>
  <si>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</si>
  <si>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</si>
  <si>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</si>
  <si>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</si>
  <si>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</si>
  <si>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</si>
  <si>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</si>
  <si>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</si>
  <si>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</si>
  <si>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</si>
  <si>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</si>
  <si>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</si>
  <si>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</si>
  <si>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</si>
  <si>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</si>
  <si>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</si>
  <si>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</si>
  <si>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</si>
  <si>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</si>
  <si>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</si>
  <si>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</si>
  <si>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</si>
  <si>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</si>
  <si>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</si>
  <si>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</si>
  <si>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</si>
  <si>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</si>
  <si>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</si>
  <si>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</si>
  <si>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</si>
  <si>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</si>
  <si>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</si>
  <si>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</si>
  <si>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</si>
  <si>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</si>
  <si>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</si>
  <si>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</si>
  <si>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</si>
  <si>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</si>
  <si>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</si>
  <si>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</si>
  <si>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</si>
  <si>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</si>
  <si>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</si>
  <si>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</si>
  <si>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</si>
  <si>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</si>
  <si>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</si>
  <si>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</si>
  <si>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</si>
  <si>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</si>
  <si>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</si>
  <si>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</si>
  <si>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</si>
  <si>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</si>
  <si>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</si>
  <si>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</si>
  <si>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</si>
  <si>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</si>
  <si>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</si>
  <si>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</si>
  <si>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</si>
  <si>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</si>
  <si>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</si>
  <si>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</si>
  <si>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</si>
  <si>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</si>
  <si>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</si>
  <si>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</si>
  <si>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</si>
  <si>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</si>
  <si>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</si>
  <si>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</si>
  <si>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</si>
  <si>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</si>
  <si>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</si>
  <si>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</si>
  <si>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</si>
  <si>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</si>
  <si>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</si>
  <si>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</si>
  <si>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</si>
  <si>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</si>
  <si>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</si>
  <si>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</si>
  <si>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</si>
  <si>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</si>
  <si>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</si>
  <si>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</si>
  <si>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</si>
  <si>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</si>
  <si>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</si>
  <si>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</si>
  <si>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</si>
  <si>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</si>
  <si>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</si>
  <si>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</si>
  <si>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</si>
  <si>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</si>
  <si>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</si>
  <si>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</si>
  <si>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</si>
  <si>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</si>
  <si>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</si>
  <si>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</si>
  <si>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</si>
  <si>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</si>
  <si>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</si>
  <si>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</si>
  <si>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</si>
  <si>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</si>
  <si>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</si>
  <si>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</si>
  <si>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</si>
  <si>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</si>
  <si>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</si>
  <si>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</si>
  <si>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</si>
  <si>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</si>
  <si>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بولي استر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</si>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</sst>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216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217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204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218</v>
      </c>
      <c r="B10" s="579"/>
    </row>
    <row r="11">
      <c r="A11" s="233" t="s">
        <v>219</v>
      </c>
      <c r="B11" s="233" t="s">
        <v>220</v>
      </c>
    </row>
    <row r="12">
      <c r="A12" s="233" t="s">
        <v>221</v>
      </c>
      <c r="B12" s="559">
        <v>45000</v>
      </c>
    </row>
    <row r="13">
      <c r="A13" s="233" t="s">
        <v>222</v>
      </c>
      <c r="B13" s="559">
        <v>45000</v>
      </c>
    </row>
    <row r="14">
      <c r="A14" s="549" t="s">
        <v>223</v>
      </c>
      <c r="B14" s="559">
        <v>225000</v>
      </c>
    </row>
    <row r="15">
      <c r="A15" s="233" t="s">
        <v>224</v>
      </c>
      <c r="B15" s="559">
        <v>60000</v>
      </c>
    </row>
    <row r="16">
      <c r="A16" s="233" t="s">
        <v>225</v>
      </c>
      <c r="B16" s="559">
        <v>275</v>
      </c>
    </row>
    <row r="17">
      <c r="A17" s="233" t="s">
        <v>226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227</v>
      </c>
      <c r="B33" s="559">
        <v>11000</v>
      </c>
    </row>
    <row r="34">
      <c r="A34" s="233" t="s">
        <v>228</v>
      </c>
      <c r="B34" s="559">
        <v>2000</v>
      </c>
    </row>
    <row r="35">
      <c r="A35" s="233" t="s">
        <v>229</v>
      </c>
      <c r="B35" s="559">
        <v>1500</v>
      </c>
    </row>
    <row r="36">
      <c r="A36" s="233" t="s">
        <v>230</v>
      </c>
      <c r="B36" s="559">
        <v>1500</v>
      </c>
    </row>
    <row r="37">
      <c r="A37" s="233" t="s">
        <v>231</v>
      </c>
      <c r="B37" s="559">
        <v>5000</v>
      </c>
    </row>
    <row r="38">
      <c r="A38" s="233" t="s">
        <v>232</v>
      </c>
      <c r="B38" s="559">
        <v>800</v>
      </c>
    </row>
    <row r="39">
      <c r="A39" s="233" t="s">
        <v>233</v>
      </c>
      <c r="B39" s="559">
        <v>130</v>
      </c>
    </row>
    <row r="40">
      <c r="A40" s="233" t="s">
        <v>234</v>
      </c>
      <c r="B40" s="559">
        <v>90</v>
      </c>
    </row>
    <row r="41">
      <c r="A41" s="233" t="s">
        <v>235</v>
      </c>
      <c r="B41" s="559">
        <v>25</v>
      </c>
    </row>
    <row r="42" ht="18.75">
      <c r="A42" s="323" t="s">
        <v>236</v>
      </c>
      <c r="B42" s="559">
        <v>450</v>
      </c>
    </row>
    <row r="43" ht="18.75">
      <c r="A43" s="323" t="s">
        <v>237</v>
      </c>
      <c r="B43" s="559">
        <v>130</v>
      </c>
    </row>
    <row r="44" ht="18.75">
      <c r="A44" s="323" t="s">
        <v>238</v>
      </c>
      <c r="B44" s="559">
        <v>175</v>
      </c>
    </row>
    <row r="45">
      <c r="A45" s="549" t="s">
        <v>239</v>
      </c>
      <c r="B45" s="559">
        <v>4000</v>
      </c>
    </row>
    <row r="46">
      <c r="A46" s="549" t="s">
        <v>240</v>
      </c>
      <c r="B46" s="559">
        <v>3000</v>
      </c>
    </row>
    <row r="47">
      <c r="A47" s="233" t="s">
        <v>241</v>
      </c>
      <c r="B47" s="559">
        <v>130</v>
      </c>
    </row>
    <row r="48">
      <c r="A48" s="233" t="s">
        <v>242</v>
      </c>
      <c r="B48" s="559">
        <v>25</v>
      </c>
    </row>
    <row r="49">
      <c r="A49" s="233" t="s">
        <v>243</v>
      </c>
      <c r="B49" s="559">
        <v>1200</v>
      </c>
    </row>
    <row r="50">
      <c r="A50" s="233" t="s">
        <v>244</v>
      </c>
      <c r="B50" s="559">
        <v>150</v>
      </c>
    </row>
    <row r="51">
      <c r="A51" s="233" t="s">
        <v>245</v>
      </c>
      <c r="B51" s="559">
        <v>150</v>
      </c>
    </row>
    <row r="52">
      <c r="A52" s="233" t="s">
        <v>246</v>
      </c>
      <c r="B52" s="559">
        <v>250</v>
      </c>
    </row>
    <row r="53">
      <c r="A53" s="233" t="s">
        <v>247</v>
      </c>
      <c r="B53" s="559">
        <v>80</v>
      </c>
    </row>
    <row r="54">
      <c r="A54" s="549" t="s">
        <v>248</v>
      </c>
      <c r="B54" s="559">
        <v>1200</v>
      </c>
    </row>
    <row r="55">
      <c r="A55" s="528" t="s">
        <v>249</v>
      </c>
      <c r="B55" s="559">
        <v>23000</v>
      </c>
    </row>
    <row r="56">
      <c r="A56" s="528" t="s">
        <v>250</v>
      </c>
      <c r="B56" s="559">
        <v>5000</v>
      </c>
    </row>
    <row r="57">
      <c r="A57" s="558" t="s">
        <v>251</v>
      </c>
      <c r="B57" s="559">
        <v>9000</v>
      </c>
    </row>
    <row r="58">
      <c r="A58" s="233" t="s">
        <v>252</v>
      </c>
      <c r="B58" s="233">
        <v>250</v>
      </c>
    </row>
    <row r="59">
      <c r="A59" s="576" t="s">
        <v>253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359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360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358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361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254</v>
      </c>
      <c r="B6" s="694"/>
      <c r="C6" s="695"/>
      <c r="D6" s="687" t="s">
        <v>362</v>
      </c>
      <c r="E6" s="756" t="s">
        <v>363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364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365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366</v>
      </c>
      <c r="O7" s="99">
        <f>AA41/K7</f>
        <v>3014.2535679959346</v>
      </c>
      <c r="S7" s="60" t="s">
        <v>127</v>
      </c>
      <c r="T7" s="61" t="s">
        <v>367</v>
      </c>
      <c r="Z7" s="151"/>
      <c r="AA7" s="60"/>
      <c r="AB7" s="60"/>
    </row>
    <row r="8">
      <c r="A8" s="696"/>
      <c r="B8" s="697"/>
      <c r="C8" s="698"/>
      <c r="D8" s="688"/>
      <c r="E8" s="733" t="s">
        <v>368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370</v>
      </c>
      <c r="B10" s="737"/>
      <c r="C10" s="737"/>
      <c r="D10" s="737"/>
      <c r="E10" s="737"/>
      <c r="F10" s="737"/>
      <c r="G10" s="738" t="s">
        <v>371</v>
      </c>
      <c r="H10" s="738"/>
      <c r="I10" s="738" t="s">
        <v>372</v>
      </c>
      <c r="J10" s="738"/>
      <c r="K10" s="104"/>
      <c r="L10" s="739" t="s">
        <v>307</v>
      </c>
      <c r="M10" s="739"/>
      <c r="N10" s="739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220</v>
      </c>
      <c r="Z10" s="151"/>
      <c r="AA10" s="60"/>
      <c r="AB10" s="60"/>
    </row>
    <row r="11" ht="20.1" customHeight="1">
      <c r="A11" s="740" t="s">
        <v>378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379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380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281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381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382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383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384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385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386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310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387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371</v>
      </c>
      <c r="M20" s="726" t="s">
        <v>388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389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390</v>
      </c>
      <c r="B23" s="714"/>
      <c r="C23" s="714"/>
      <c r="D23" s="714"/>
      <c r="E23" s="715"/>
      <c r="F23" s="67" t="s">
        <v>391</v>
      </c>
      <c r="G23" s="68"/>
      <c r="H23" s="713" t="s">
        <v>392</v>
      </c>
      <c r="I23" s="714"/>
      <c r="J23" s="714"/>
      <c r="K23" s="714"/>
      <c r="L23" s="715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397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298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398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228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399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400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401</v>
      </c>
      <c r="C27" s="700"/>
      <c r="D27" s="700"/>
      <c r="E27" s="701"/>
      <c r="F27" s="73">
        <v>4</v>
      </c>
      <c r="G27" s="71"/>
      <c r="H27" s="72">
        <v>19</v>
      </c>
      <c r="I27" s="702" t="s">
        <v>402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403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404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405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229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406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230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407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408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409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410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411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412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413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231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414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232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415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416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417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418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233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419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420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291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292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421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359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422</v>
      </c>
      <c r="F3" s="659" t="s">
        <v>423</v>
      </c>
      <c r="G3" s="659"/>
    </row>
    <row r="4" ht="18" customHeight="1">
      <c r="A4" s="11" t="s">
        <v>291</v>
      </c>
      <c r="F4" s="663" t="s">
        <v>424</v>
      </c>
      <c r="G4" s="664"/>
      <c r="H4" s="664"/>
      <c r="I4" s="665"/>
      <c r="J4" s="10"/>
    </row>
    <row r="5" ht="18" customHeight="1">
      <c r="A5" s="11" t="s">
        <v>292</v>
      </c>
      <c r="F5" s="666" t="s">
        <v>425</v>
      </c>
      <c r="G5" s="657"/>
      <c r="H5" s="657"/>
      <c r="I5" s="658"/>
      <c r="J5" s="10"/>
    </row>
    <row r="6" ht="18" customHeight="1">
      <c r="A6" s="11" t="s">
        <v>363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6" t="s">
        <v>427</v>
      </c>
      <c r="C11" s="647"/>
      <c r="D11" s="657" t="s">
        <v>428</v>
      </c>
      <c r="E11" s="658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51"/>
      <c r="R15" s="651"/>
      <c r="S15" s="651"/>
    </row>
    <row r="16" ht="18" customHeight="1">
      <c r="C16" s="659" t="s">
        <v>430</v>
      </c>
      <c r="D16" s="659"/>
      <c r="E16" s="659"/>
      <c r="F16" s="1" t="s">
        <v>431</v>
      </c>
    </row>
    <row r="17" ht="18" customHeight="1">
      <c r="A17" s="659" t="s">
        <v>296</v>
      </c>
      <c r="B17" s="659"/>
      <c r="C17" s="659"/>
    </row>
    <row r="18" ht="18" customHeight="1">
      <c r="A18" s="648" t="s">
        <v>432</v>
      </c>
      <c r="B18" s="649"/>
      <c r="C18" s="14">
        <f>'Format Φωτισμου (2)'!B9</f>
        <v>5</v>
      </c>
    </row>
    <row r="19" ht="18" customHeight="1">
      <c r="A19" s="648" t="s">
        <v>433</v>
      </c>
      <c r="B19" s="649"/>
      <c r="C19" s="14">
        <f>'Format Φωτισμου (2)'!B12</f>
        <v>35</v>
      </c>
    </row>
    <row r="20" ht="18" customHeight="1">
      <c r="A20" s="648" t="s">
        <v>434</v>
      </c>
      <c r="B20" s="649"/>
      <c r="C20" s="14">
        <f>C19/C18</f>
        <v>7</v>
      </c>
    </row>
    <row r="21" ht="18" customHeight="1">
      <c r="A21" s="653" t="s">
        <v>435</v>
      </c>
      <c r="B21" s="654"/>
      <c r="C21" s="655">
        <v>20</v>
      </c>
      <c r="D21" s="656"/>
      <c r="E21" s="646" t="s">
        <v>436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437</v>
      </c>
      <c r="B22" s="649"/>
      <c r="C22" s="179">
        <v>50</v>
      </c>
      <c r="D22" s="184" t="s">
        <v>438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439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356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359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360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358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361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254</v>
      </c>
      <c r="B6" s="694"/>
      <c r="C6" s="695"/>
      <c r="D6" s="687" t="s">
        <v>362</v>
      </c>
      <c r="E6" s="756" t="s">
        <v>363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365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366</v>
      </c>
      <c r="O7" s="99">
        <f>AA41/K7</f>
        <v>2133.1235057477479</v>
      </c>
      <c r="S7" s="60" t="s">
        <v>127</v>
      </c>
      <c r="T7" s="61" t="s">
        <v>367</v>
      </c>
      <c r="Z7" s="151"/>
      <c r="AA7" s="60"/>
      <c r="AB7" s="60"/>
    </row>
    <row r="8">
      <c r="A8" s="696"/>
      <c r="B8" s="697"/>
      <c r="C8" s="698"/>
      <c r="D8" s="688"/>
      <c r="E8" s="733" t="s">
        <v>368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370</v>
      </c>
      <c r="B10" s="737"/>
      <c r="C10" s="737"/>
      <c r="D10" s="737"/>
      <c r="E10" s="737"/>
      <c r="F10" s="737"/>
      <c r="G10" s="738" t="s">
        <v>371</v>
      </c>
      <c r="H10" s="738"/>
      <c r="I10" s="738" t="s">
        <v>372</v>
      </c>
      <c r="J10" s="738"/>
      <c r="K10" s="104"/>
      <c r="L10" s="739" t="s">
        <v>307</v>
      </c>
      <c r="M10" s="739"/>
      <c r="N10" s="739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220</v>
      </c>
      <c r="Z10" s="151"/>
      <c r="AA10" s="60"/>
      <c r="AB10" s="60"/>
    </row>
    <row r="11" ht="20.1" customHeight="1">
      <c r="A11" s="740" t="s">
        <v>378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379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380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281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381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382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383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384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385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386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310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387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371</v>
      </c>
      <c r="M20" s="726" t="s">
        <v>388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389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390</v>
      </c>
      <c r="B23" s="714"/>
      <c r="C23" s="714"/>
      <c r="D23" s="714"/>
      <c r="E23" s="715"/>
      <c r="F23" s="67" t="s">
        <v>391</v>
      </c>
      <c r="G23" s="68"/>
      <c r="H23" s="713" t="s">
        <v>392</v>
      </c>
      <c r="I23" s="714"/>
      <c r="J23" s="714"/>
      <c r="K23" s="714"/>
      <c r="L23" s="715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397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298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398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228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399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400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401</v>
      </c>
      <c r="C27" s="700"/>
      <c r="D27" s="700"/>
      <c r="E27" s="701"/>
      <c r="F27" s="73">
        <v>4</v>
      </c>
      <c r="G27" s="71"/>
      <c r="H27" s="72">
        <v>19</v>
      </c>
      <c r="I27" s="702" t="s">
        <v>402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403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404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405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229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406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230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407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408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409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410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411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412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413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231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414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232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415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416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417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418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233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419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420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291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292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0" t="s">
        <v>299</v>
      </c>
      <c r="K1" s="771"/>
      <c r="L1" s="771"/>
      <c r="M1" s="772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338</v>
      </c>
      <c r="D17" s="774"/>
      <c r="E17" s="774"/>
      <c r="F17" s="775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341</v>
      </c>
      <c r="B29" s="777"/>
      <c r="C29" s="777"/>
      <c r="D29" s="777"/>
      <c r="E29" s="777"/>
      <c r="F29" s="777"/>
      <c r="G29" s="777"/>
      <c r="H29" s="778"/>
      <c r="I29" s="776" t="s">
        <v>342</v>
      </c>
      <c r="J29" s="777"/>
      <c r="K29" s="777"/>
      <c r="L29" s="777"/>
      <c r="M29" s="777"/>
      <c r="N29" s="777"/>
      <c r="O29" s="777"/>
      <c r="P29" s="778"/>
      <c r="Q29" s="776" t="s">
        <v>343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64" t="s">
        <v>344</v>
      </c>
      <c r="J31" s="765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66" t="s">
        <v>344</v>
      </c>
      <c r="R31" s="767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264</v>
      </c>
      <c r="B1" s="780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1"/>
      <c r="B2" s="782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255</v>
      </c>
      <c r="L5" s="10" t="s">
        <v>273</v>
      </c>
    </row>
    <row r="6">
      <c r="A6" s="781"/>
      <c r="B6" s="782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277</v>
      </c>
      <c r="B10" s="786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87"/>
      <c r="B11" s="788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87"/>
      <c r="B14" s="788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9"/>
      <c r="B16" s="790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280</v>
      </c>
      <c r="B19" s="792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93"/>
      <c r="B20" s="794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93"/>
      <c r="B23" s="794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47" t="s">
        <v>288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47" t="s">
        <v>288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259</v>
      </c>
      <c r="I7" s="797"/>
      <c r="J7" s="797"/>
      <c r="K7" s="798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263</v>
      </c>
      <c r="I15" s="797"/>
      <c r="J15" s="797"/>
      <c r="K15" s="798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0" t="s">
        <v>299</v>
      </c>
      <c r="K1" s="771"/>
      <c r="L1" s="771"/>
      <c r="M1" s="772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338</v>
      </c>
      <c r="D17" s="774"/>
      <c r="E17" s="774"/>
      <c r="F17" s="775"/>
      <c r="G17" s="1"/>
      <c r="H17" s="1"/>
      <c r="I17" s="1"/>
    </row>
    <row r="18">
      <c r="A18" s="26" t="s">
        <v>339</v>
      </c>
      <c r="B18" s="27">
        <f>تسجيل1!C7</f>
        <v>300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341</v>
      </c>
      <c r="B29" s="777"/>
      <c r="C29" s="777"/>
      <c r="D29" s="777"/>
      <c r="E29" s="777"/>
      <c r="F29" s="777"/>
      <c r="G29" s="777"/>
      <c r="H29" s="778"/>
      <c r="I29" s="776" t="s">
        <v>342</v>
      </c>
      <c r="J29" s="777"/>
      <c r="K29" s="777"/>
      <c r="L29" s="777"/>
      <c r="M29" s="777"/>
      <c r="N29" s="777"/>
      <c r="O29" s="777"/>
      <c r="P29" s="778"/>
      <c r="Q29" s="776" t="s">
        <v>343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700</v>
      </c>
      <c r="D31" s="34" t="s">
        <v>345</v>
      </c>
      <c r="E31" s="36">
        <f>H34</f>
        <v>10</v>
      </c>
      <c r="F31" s="34"/>
      <c r="G31" s="34"/>
      <c r="H31" s="35"/>
      <c r="I31" s="764" t="s">
        <v>344</v>
      </c>
      <c r="J31" s="765"/>
      <c r="K31" s="36">
        <f>B19</f>
        <v>700</v>
      </c>
      <c r="L31" s="34" t="s">
        <v>345</v>
      </c>
      <c r="M31" s="36">
        <f>P34</f>
        <v>9</v>
      </c>
      <c r="N31" s="15"/>
      <c r="O31" s="34"/>
      <c r="P31" s="35"/>
      <c r="Q31" s="766" t="s">
        <v>344</v>
      </c>
      <c r="R31" s="767"/>
      <c r="S31" s="57">
        <f>B19</f>
        <v>700</v>
      </c>
      <c r="T31" s="47" t="s">
        <v>346</v>
      </c>
      <c r="U31" s="57">
        <f>INT((S31-4)/25)+1</f>
        <v>28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264</v>
      </c>
      <c r="B1" s="780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1"/>
      <c r="B2" s="782"/>
      <c r="C2" s="10" t="s">
        <v>270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255</v>
      </c>
      <c r="L5" s="10" t="s">
        <v>273</v>
      </c>
    </row>
    <row r="6">
      <c r="A6" s="781"/>
      <c r="B6" s="782"/>
      <c r="C6" s="10" t="s">
        <v>274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276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277</v>
      </c>
      <c r="B10" s="786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87"/>
      <c r="B11" s="788"/>
      <c r="C11" s="10" t="s">
        <v>270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87"/>
      <c r="B14" s="788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274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278</v>
      </c>
      <c r="R15" s="10" t="s">
        <v>279</v>
      </c>
    </row>
    <row r="16">
      <c r="A16" s="789"/>
      <c r="B16" s="790"/>
      <c r="C16" s="19" t="s">
        <v>276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280</v>
      </c>
      <c r="B19" s="792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93"/>
      <c r="B20" s="794"/>
      <c r="C20" s="10" t="s">
        <v>270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93"/>
      <c r="B23" s="794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274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276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300</v>
      </c>
      <c r="J4" s="15">
        <v>4</v>
      </c>
      <c r="K4" s="15">
        <v>2</v>
      </c>
    </row>
    <row r="5">
      <c r="A5" s="1" t="s">
        <v>255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281</v>
      </c>
      <c r="B6" s="1">
        <f>'Cutting Ro-1'!L14</f>
        <v>10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286</v>
      </c>
      <c r="B9" s="1">
        <f>O8</f>
        <v>4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8</v>
      </c>
      <c r="C10" s="647" t="s">
        <v>288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289</v>
      </c>
      <c r="B11" s="13">
        <f>E10/B9</f>
        <v>2</v>
      </c>
      <c r="C11" s="647" t="s">
        <v>288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290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3.5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178</v>
      </c>
      <c r="AH28" s="590" t="s">
        <v>199</v>
      </c>
      <c r="AI28" s="590" t="s">
        <v>168</v>
      </c>
      <c r="AJ28" s="590" t="s">
        <v>180</v>
      </c>
      <c r="AK28" s="590" t="s">
        <v>200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204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205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206</v>
      </c>
      <c r="AT41" s="622"/>
      <c r="AU41" s="622"/>
      <c r="AW41" s="477"/>
      <c r="BD41" s="408" t="s">
        <v>207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208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209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210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212</v>
      </c>
      <c r="T52" s="451" t="s">
        <v>181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213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208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210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212</v>
      </c>
      <c r="T70" s="451" t="s">
        <v>181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214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215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C22A5063-FC64-4EA9-BE6A-ADC11A3F5F1B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6EFB3EF9-1AFD-49F6-975F-95ED857AECE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29E24435-46ED-404C-89A0-9EB40A0F2889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4194A54D-D95C-4F3D-848F-DDA8DD464B8B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40FB447E-3A5A-45F7-818D-FB29FC58B34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DCD4E29-D0B4-454A-A834-4D231646512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FDDC9EC7-FF36-41B8-A422-8404981DB648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3A61F204-ECDE-4C94-91E7-E3AEB037E06C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B4178419-3690-4A29-8183-1510DB02377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2622266-357C-48A8-92F7-87B043554B6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478F9FF-8FC8-4880-8B3B-A18DE2410DDD}">
          <x14:formula1>
            <xm:f>wavy2!$A$19:$A$20</xm:f>
          </x14:formula1>
          <xm:sqref>BE9</xm:sqref>
        </x14:dataValidation>
        <x14:dataValidation type="list" allowBlank="1" showInputMessage="1" showErrorMessage="1" xr:uid="{BA037435-9BC9-435F-AE93-30CEBFCA772A}">
          <x14:formula1>
            <xm:f>wavy1!$A$19:$A$20</xm:f>
          </x14:formula1>
          <xm:sqref>AT9</xm:sqref>
        </x14:dataValidation>
        <x14:dataValidation type="list" allowBlank="1" showInputMessage="1" showErrorMessage="1" xr:uid="{D10E937B-EF0F-4D99-A6CA-A7558BA67E04}">
          <x14:formula1>
            <xm:f>Sheet2!$B$5:$B$7</xm:f>
          </x14:formula1>
          <xm:sqref>T25 T46 T64</xm:sqref>
        </x14:dataValidation>
        <x14:dataValidation type="list" allowBlank="1" showInputMessage="1" showErrorMessage="1" xr:uid="{57B54641-4463-4997-8162-397A7AD946C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D5B5B85-51D4-47A4-9EC9-4F7CC88A7E24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2D9FC39-16F0-4E30-B290-88DCCE0CF9C0}">
          <x14:formula1>
            <xm:f>Sheet2!$C$5:$C$6</xm:f>
          </x14:formula1>
          <xm:sqref>T26</xm:sqref>
        </x14:dataValidation>
        <x14:dataValidation type="list" allowBlank="1" showInputMessage="1" showErrorMessage="1" xr:uid="{F5593A51-1CBB-449D-96F4-E6BA8D342A17}">
          <x14:formula1>
            <xm:f>Sheet2!$A$5</xm:f>
          </x14:formula1>
          <xm:sqref>U31</xm:sqref>
        </x14:dataValidation>
        <x14:dataValidation type="list" allowBlank="1" showInputMessage="1" showErrorMessage="1" xr:uid="{7E39FCD7-5DF6-41C1-B13D-CB12BC5927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A255ABF-6397-4A1A-9E65-F0BC43FF9616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3C962E6D-0CF4-4711-BA00-00D31B90EEEE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582D769B-B9D3-4952-BC6D-CBD01D24512D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63DF29E1-5284-4AAB-88F9-6475C7774AF0}">
          <x14:formula1>
            <xm:f>Sheet2!$D$5:$D$6</xm:f>
          </x14:formula1>
          <xm:sqref>T32 T53 T71</xm:sqref>
        </x14:dataValidation>
        <x14:dataValidation type="list" allowBlank="1" showInputMessage="1" showErrorMessage="1" xr:uid="{892849E6-D4C2-489E-A165-6158DB8F1505}">
          <x14:formula1>
            <xm:f>Sheet2!$A$6</xm:f>
          </x14:formula1>
          <xm:sqref>AC36</xm:sqref>
        </x14:dataValidation>
        <x14:dataValidation type="list" allowBlank="1" showInputMessage="1" showErrorMessage="1" xr:uid="{C63682A1-3E24-4BCF-B64F-D07219898A4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259</v>
      </c>
      <c r="I7" s="797"/>
      <c r="J7" s="797"/>
      <c r="K7" s="798"/>
    </row>
    <row r="8">
      <c r="A8" s="4" t="s">
        <v>260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262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700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263</v>
      </c>
      <c r="I15" s="797"/>
      <c r="J15" s="797"/>
      <c r="K15" s="798"/>
    </row>
    <row r="16">
      <c r="A16" s="4" t="s">
        <v>260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262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45557.440664155096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FB9A2BE-D475-4CB3-94AB-93CE1AF7BE20}">
      <formula1>$N$2:$N$20</formula1>
    </dataValidation>
    <dataValidation type="list" allowBlank="1" showInputMessage="1" showErrorMessage="1" sqref="G63:G75" xr:uid="{1141802B-EF42-4C2A-8DDD-636D878FA2C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45557.440664166665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EF56D06-FED9-474D-A7B3-F6D9C95951D6}">
      <formula1>$U$4:$U$5</formula1>
    </dataValidation>
    <dataValidation type="list" allowBlank="1" showInputMessage="1" showErrorMessage="1" sqref="F72:F80" xr:uid="{BEE81F6A-98DD-4FA8-BE92-A7F8B20072E1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45557.440664189817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467</v>
      </c>
      <c r="O15" s="214"/>
      <c r="P15" s="214"/>
      <c r="Q15" s="214"/>
      <c r="R15" s="393" t="s">
        <v>468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471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D26BD801-3969-4E7A-9D7F-E477764E37F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45557.440664212962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393" t="s">
        <v>468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471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D6FB9CC-DAA1-44ED-B523-E3D95DA406E1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476</v>
      </c>
      <c r="B2" s="316" t="s">
        <v>198</v>
      </c>
      <c r="C2" s="316" t="s">
        <v>477</v>
      </c>
      <c r="E2" s="316" t="s">
        <v>9</v>
      </c>
      <c r="F2" s="315" t="s">
        <v>30</v>
      </c>
      <c r="H2" s="321" t="s">
        <v>9</v>
      </c>
      <c r="I2" s="353" t="s">
        <v>478</v>
      </c>
      <c r="J2" s="354" t="s">
        <v>479</v>
      </c>
      <c r="K2" s="355" t="s">
        <v>480</v>
      </c>
      <c r="M2" s="356" t="s">
        <v>481</v>
      </c>
      <c r="N2" s="356" t="s">
        <v>482</v>
      </c>
      <c r="O2" s="0" t="s">
        <v>9</v>
      </c>
      <c r="P2" s="357"/>
      <c r="R2" s="332"/>
      <c r="S2" s="315" t="s">
        <v>198</v>
      </c>
      <c r="T2" s="315" t="s">
        <v>477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478</v>
      </c>
      <c r="AA2" s="323" t="s">
        <v>479</v>
      </c>
      <c r="AB2" s="323" t="s">
        <v>480</v>
      </c>
      <c r="AD2" s="0" t="s">
        <v>481</v>
      </c>
      <c r="AE2" s="0" t="s">
        <v>482</v>
      </c>
      <c r="AF2" s="0" t="s">
        <v>9</v>
      </c>
      <c r="AG2" s="357"/>
    </row>
    <row r="3" ht="22.5" customHeight="1">
      <c r="A3" s="322" t="s">
        <v>179</v>
      </c>
      <c r="B3" s="323">
        <v>2.5</v>
      </c>
      <c r="C3" s="323">
        <v>11.75</v>
      </c>
      <c r="E3" s="323" t="s">
        <v>483</v>
      </c>
      <c r="F3" s="323">
        <f>Sheet2!B42</f>
        <v>450</v>
      </c>
      <c r="H3" s="556" t="s">
        <v>484</v>
      </c>
      <c r="I3" s="358">
        <v>2</v>
      </c>
      <c r="J3" s="359">
        <v>75</v>
      </c>
      <c r="K3" s="360">
        <f ref="K3:K10" t="shared" si="0">I3*J3</f>
        <v>150</v>
      </c>
      <c r="M3" s="361" t="s">
        <v>485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61" t="str">
        <f>IF((N6&gt;0),"OK","WAIT")</f>
        <v>OK</v>
      </c>
      <c r="P3" s="357"/>
      <c r="R3" s="332"/>
      <c r="S3" s="375" t="s">
        <v>451</v>
      </c>
      <c r="T3" s="323">
        <v>17</v>
      </c>
      <c r="U3" s="315"/>
      <c r="V3" s="323" t="s">
        <v>483</v>
      </c>
      <c r="W3" s="323">
        <f>Sheet2!B42</f>
        <v>450</v>
      </c>
      <c r="X3" s="315"/>
      <c r="Y3" s="331" t="s">
        <v>486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485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179</v>
      </c>
      <c r="B4" s="323">
        <v>2.7</v>
      </c>
      <c r="C4" s="323">
        <v>13.5</v>
      </c>
      <c r="E4" s="323" t="s">
        <v>487</v>
      </c>
      <c r="F4" s="323">
        <f>Sheet2!B43</f>
        <v>130</v>
      </c>
      <c r="H4" s="556" t="s">
        <v>488</v>
      </c>
      <c r="I4" s="358">
        <v>2</v>
      </c>
      <c r="J4" s="359"/>
      <c r="K4" s="360">
        <f t="shared" si="0"/>
        <v>0</v>
      </c>
      <c r="M4" s="361" t="s">
        <v>489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487</v>
      </c>
      <c r="W4" s="323">
        <f>Sheet2!B43</f>
        <v>130</v>
      </c>
      <c r="X4" s="315"/>
      <c r="Y4" s="331" t="s">
        <v>488</v>
      </c>
      <c r="Z4" s="367">
        <v>2</v>
      </c>
      <c r="AA4" s="323">
        <v>15</v>
      </c>
      <c r="AB4" s="323">
        <f t="shared" si="1"/>
        <v>30</v>
      </c>
      <c r="AD4" s="380" t="s">
        <v>489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179</v>
      </c>
      <c r="B5" s="323">
        <v>3</v>
      </c>
      <c r="C5" s="323">
        <v>13.5</v>
      </c>
      <c r="E5" s="323" t="s">
        <v>180</v>
      </c>
      <c r="F5" s="323">
        <f>Sheet2!B44</f>
        <v>175</v>
      </c>
      <c r="H5" s="556" t="s">
        <v>490</v>
      </c>
      <c r="I5" s="358">
        <v>16</v>
      </c>
      <c r="J5" s="359">
        <v>10</v>
      </c>
      <c r="K5" s="360">
        <f t="shared" si="0"/>
        <v>160</v>
      </c>
      <c r="M5" s="361" t="s">
        <v>491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3"/>
      <c r="T5" s="323"/>
      <c r="U5" s="315"/>
      <c r="V5" s="323" t="s">
        <v>180</v>
      </c>
      <c r="W5" s="323">
        <f>Sheet2!B44</f>
        <v>175</v>
      </c>
      <c r="X5" s="315"/>
      <c r="Y5" s="331" t="s">
        <v>492</v>
      </c>
      <c r="Z5" s="367">
        <v>1</v>
      </c>
      <c r="AA5" s="323">
        <v>150</v>
      </c>
      <c r="AB5" s="323">
        <f t="shared" si="1"/>
        <v>150</v>
      </c>
      <c r="AD5" s="380" t="s">
        <v>491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179</v>
      </c>
      <c r="B6" s="323">
        <v>3.5</v>
      </c>
      <c r="C6" s="323">
        <v>14.6</v>
      </c>
      <c r="E6" s="323" t="s">
        <v>493</v>
      </c>
      <c r="F6" s="323">
        <v>250</v>
      </c>
      <c r="H6" s="556" t="s">
        <v>494</v>
      </c>
      <c r="I6" s="358">
        <v>16</v>
      </c>
      <c r="J6" s="359">
        <v>1</v>
      </c>
      <c r="K6" s="360">
        <f t="shared" si="0"/>
        <v>16</v>
      </c>
      <c r="M6" s="361" t="s">
        <v>495</v>
      </c>
      <c r="N6" s="361">
        <f>(N5+'شماسي و كانتليفر'!F10)*(N4)</f>
        <v>3650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496</v>
      </c>
      <c r="W6" s="323">
        <v>250</v>
      </c>
      <c r="X6" s="315"/>
      <c r="Y6" s="331" t="s">
        <v>497</v>
      </c>
      <c r="Z6" s="367">
        <v>1</v>
      </c>
      <c r="AA6" s="323">
        <v>150</v>
      </c>
      <c r="AB6" s="323">
        <f t="shared" si="1"/>
        <v>150</v>
      </c>
      <c r="AD6" s="380" t="s">
        <v>495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498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499</v>
      </c>
      <c r="I7" s="358">
        <v>2</v>
      </c>
      <c r="J7" s="359">
        <v>80</v>
      </c>
      <c r="K7" s="360">
        <f t="shared" si="0"/>
        <v>160</v>
      </c>
      <c r="M7" s="361" t="s">
        <v>500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175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501</v>
      </c>
      <c r="Z7" s="367">
        <v>1</v>
      </c>
      <c r="AA7" s="323">
        <v>150</v>
      </c>
      <c r="AB7" s="323">
        <f t="shared" si="1"/>
        <v>150</v>
      </c>
      <c r="AD7" s="380" t="s">
        <v>500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498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502</v>
      </c>
      <c r="I8" s="358">
        <v>2</v>
      </c>
      <c r="J8" s="359">
        <v>20</v>
      </c>
      <c r="K8" s="360">
        <f t="shared" si="0"/>
        <v>40</v>
      </c>
      <c r="M8" s="361" t="s">
        <v>503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504</v>
      </c>
      <c r="Z8" s="367">
        <v>2</v>
      </c>
      <c r="AA8" s="323">
        <v>50</v>
      </c>
      <c r="AB8" s="323">
        <f t="shared" si="1"/>
        <v>100</v>
      </c>
      <c r="AD8" s="380" t="s">
        <v>503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498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505</v>
      </c>
      <c r="I9" s="358">
        <v>7</v>
      </c>
      <c r="J9" s="359">
        <v>5</v>
      </c>
      <c r="K9" s="360">
        <f t="shared" si="0"/>
        <v>35</v>
      </c>
      <c r="M9" s="361" t="s">
        <v>506</v>
      </c>
      <c r="N9" s="361" t="e">
        <f>N8*N7</f>
        <v>#VALUE!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507</v>
      </c>
      <c r="Z9" s="367">
        <v>36</v>
      </c>
      <c r="AA9" s="323">
        <v>25</v>
      </c>
      <c r="AB9" s="323">
        <f t="shared" si="1"/>
        <v>900</v>
      </c>
      <c r="AD9" s="380" t="s">
        <v>506</v>
      </c>
      <c r="AE9" s="380">
        <f>AE8*AE7</f>
        <v>4200</v>
      </c>
      <c r="AF9" s="380"/>
      <c r="AG9" s="357"/>
    </row>
    <row r="10" ht="18.75">
      <c r="A10" s="322" t="s">
        <v>498</v>
      </c>
      <c r="B10" s="323">
        <v>3.3</v>
      </c>
      <c r="C10" s="323">
        <v>16.5</v>
      </c>
      <c r="E10" s="323" t="s">
        <v>223</v>
      </c>
      <c r="F10" s="323">
        <f>W11</f>
        <v>225</v>
      </c>
      <c r="H10" s="556" t="s">
        <v>508</v>
      </c>
      <c r="I10" s="358">
        <v>8</v>
      </c>
      <c r="J10" s="359">
        <v>50</v>
      </c>
      <c r="K10" s="360">
        <f t="shared" si="0"/>
        <v>400</v>
      </c>
      <c r="M10" s="361" t="s">
        <v>509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1"/>
      <c r="P10" s="357"/>
      <c r="R10" s="332"/>
      <c r="S10" s="323"/>
      <c r="T10" s="323"/>
      <c r="U10" s="315"/>
      <c r="V10" s="323" t="s">
        <v>510</v>
      </c>
      <c r="W10" s="323">
        <v>90</v>
      </c>
      <c r="X10" s="315"/>
      <c r="Y10" s="331" t="s">
        <v>511</v>
      </c>
      <c r="Z10" s="367">
        <v>1</v>
      </c>
      <c r="AA10" s="323">
        <v>75</v>
      </c>
      <c r="AB10" s="323">
        <f t="shared" si="1"/>
        <v>75</v>
      </c>
      <c r="AD10" s="380" t="s">
        <v>509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512</v>
      </c>
      <c r="F11" s="325">
        <v>450</v>
      </c>
      <c r="H11" s="366" t="s">
        <v>513</v>
      </c>
      <c r="I11" s="362"/>
      <c r="J11" s="363"/>
      <c r="K11" s="364">
        <v>250</v>
      </c>
      <c r="M11" s="361" t="s">
        <v>514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5"/>
      <c r="T11" s="315"/>
      <c r="U11" s="315"/>
      <c r="V11" s="323" t="s">
        <v>223</v>
      </c>
      <c r="W11" s="323">
        <f>Sheet2!B14/1000</f>
        <v>225</v>
      </c>
      <c r="X11" s="315"/>
      <c r="Y11" s="331" t="s">
        <v>515</v>
      </c>
      <c r="Z11" s="367">
        <v>1</v>
      </c>
      <c r="AA11" s="323">
        <v>75</v>
      </c>
      <c r="AB11" s="323">
        <f t="shared" si="1"/>
        <v>75</v>
      </c>
      <c r="AD11" s="380" t="s">
        <v>514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516</v>
      </c>
      <c r="F12" s="327">
        <v>450</v>
      </c>
      <c r="H12" s="365" t="s">
        <v>517</v>
      </c>
      <c r="I12" s="358"/>
      <c r="J12" s="359"/>
      <c r="K12" s="365">
        <v>2700</v>
      </c>
      <c r="M12" s="361" t="s">
        <v>518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512</v>
      </c>
      <c r="W12" s="323">
        <v>500</v>
      </c>
      <c r="X12" s="315"/>
      <c r="Y12" s="380" t="s">
        <v>517</v>
      </c>
      <c r="Z12" s="367"/>
      <c r="AA12" s="323"/>
      <c r="AB12" s="217">
        <f>Sheet2!B45</f>
        <v>4000</v>
      </c>
      <c r="AD12" s="380" t="s">
        <v>519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520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519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5"/>
      <c r="T13" s="315"/>
      <c r="U13" s="315"/>
      <c r="V13" s="323" t="s">
        <v>516</v>
      </c>
      <c r="W13" s="323">
        <v>500</v>
      </c>
      <c r="X13" s="315"/>
      <c r="Y13" s="331" t="s">
        <v>521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520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522</v>
      </c>
      <c r="J15" s="315" t="s">
        <v>523</v>
      </c>
      <c r="K15" s="315" t="s">
        <v>524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525</v>
      </c>
      <c r="I16" s="323">
        <v>5.8</v>
      </c>
      <c r="J16" s="323">
        <v>8.6</v>
      </c>
      <c r="K16" s="323">
        <v>11.4</v>
      </c>
      <c r="M16" s="361"/>
      <c r="N16" s="361" t="e">
        <f>N6+N9+N10+N11+تسعير!AO8</f>
        <v>#VALUE!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178</v>
      </c>
      <c r="F17" s="315" t="s">
        <v>526</v>
      </c>
      <c r="H17" s="323" t="s">
        <v>527</v>
      </c>
      <c r="I17" s="323">
        <v>5.65</v>
      </c>
      <c r="J17" s="323" t="s">
        <v>528</v>
      </c>
      <c r="K17" s="323" t="s">
        <v>528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522</v>
      </c>
      <c r="AA17" s="315" t="s">
        <v>523</v>
      </c>
      <c r="AB17" s="315" t="s">
        <v>524</v>
      </c>
      <c r="AG17" s="357"/>
    </row>
    <row r="18" ht="18.75">
      <c r="A18" s="332"/>
      <c r="E18" s="316" t="s">
        <v>529</v>
      </c>
      <c r="F18" s="315" t="s">
        <v>181</v>
      </c>
      <c r="H18" s="323" t="s">
        <v>530</v>
      </c>
      <c r="I18" s="323">
        <v>6.1</v>
      </c>
      <c r="J18" s="323" t="s">
        <v>528</v>
      </c>
      <c r="K18" s="323" t="s">
        <v>528</v>
      </c>
      <c r="P18" s="357"/>
      <c r="R18" s="332"/>
      <c r="V18" s="323" t="s">
        <v>178</v>
      </c>
      <c r="W18" s="331" t="s">
        <v>526</v>
      </c>
      <c r="X18" s="315"/>
      <c r="Y18" s="323" t="s">
        <v>451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200</v>
      </c>
      <c r="H19" s="323" t="s">
        <v>532</v>
      </c>
      <c r="I19" s="323">
        <v>6.5</v>
      </c>
      <c r="J19" s="323" t="s">
        <v>528</v>
      </c>
      <c r="K19" s="323" t="s">
        <v>528</v>
      </c>
      <c r="P19" s="357"/>
      <c r="R19" s="332"/>
      <c r="V19" s="323" t="s">
        <v>529</v>
      </c>
      <c r="W19" s="331" t="s">
        <v>181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528</v>
      </c>
      <c r="K20" s="323" t="s">
        <v>528</v>
      </c>
      <c r="P20" s="357"/>
      <c r="R20" s="332"/>
      <c r="V20" s="323"/>
      <c r="W20" s="331" t="s">
        <v>200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477</v>
      </c>
      <c r="C27" s="337" t="s">
        <v>29</v>
      </c>
      <c r="D27" s="337" t="s">
        <v>538</v>
      </c>
      <c r="E27" s="338" t="s">
        <v>449</v>
      </c>
      <c r="F27" s="337" t="s">
        <v>539</v>
      </c>
      <c r="G27" s="337" t="s">
        <v>443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244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477</v>
      </c>
      <c r="C60" s="337" t="s">
        <v>29</v>
      </c>
      <c r="D60" s="337" t="s">
        <v>538</v>
      </c>
      <c r="E60" s="338" t="s">
        <v>449</v>
      </c>
      <c r="F60" s="337" t="s">
        <v>539</v>
      </c>
      <c r="G60" s="337" t="s">
        <v>443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244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511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0939778A-A21C-46CC-8167-DBF4D9162E8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426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45557.440664259258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45557.440664259258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371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45557.440664351852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426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45557.440664351852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371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5DB168B8-8B1F-4E94-B14E-E90ECA57300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421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359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422</v>
      </c>
      <c r="F3" s="659" t="s">
        <v>423</v>
      </c>
      <c r="G3" s="659"/>
    </row>
    <row r="4" ht="18" customHeight="1">
      <c r="A4" s="11" t="s">
        <v>291</v>
      </c>
      <c r="F4" s="663" t="s">
        <v>424</v>
      </c>
      <c r="G4" s="664"/>
      <c r="H4" s="664"/>
      <c r="I4" s="665"/>
      <c r="J4" s="10"/>
    </row>
    <row r="5" ht="18" customHeight="1">
      <c r="A5" s="11" t="s">
        <v>292</v>
      </c>
      <c r="F5" s="666" t="s">
        <v>425</v>
      </c>
      <c r="G5" s="657"/>
      <c r="H5" s="657"/>
      <c r="I5" s="658"/>
      <c r="J5" s="10"/>
    </row>
    <row r="6" ht="18" customHeight="1">
      <c r="A6" s="11" t="s">
        <v>363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426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6" t="s">
        <v>427</v>
      </c>
      <c r="C11" s="647"/>
      <c r="D11" s="657" t="s">
        <v>428</v>
      </c>
      <c r="E11" s="658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51"/>
      <c r="R15" s="651"/>
      <c r="S15" s="651"/>
    </row>
    <row r="16" ht="18" customHeight="1">
      <c r="C16" s="659" t="s">
        <v>430</v>
      </c>
      <c r="D16" s="659"/>
      <c r="E16" s="659"/>
      <c r="F16" s="1" t="s">
        <v>431</v>
      </c>
    </row>
    <row r="17" ht="18" customHeight="1">
      <c r="A17" s="659" t="s">
        <v>296</v>
      </c>
      <c r="B17" s="659"/>
      <c r="C17" s="659"/>
    </row>
    <row r="18" ht="18" customHeight="1">
      <c r="A18" s="648" t="s">
        <v>432</v>
      </c>
      <c r="B18" s="649"/>
      <c r="C18" s="14">
        <f>'Format Φωτισμου'!B9</f>
        <v>4</v>
      </c>
    </row>
    <row r="19" ht="18" customHeight="1">
      <c r="A19" s="648" t="s">
        <v>433</v>
      </c>
      <c r="B19" s="649"/>
      <c r="C19" s="14">
        <f>'Format Φωτισμου'!B12</f>
        <v>8</v>
      </c>
    </row>
    <row r="20" ht="18" customHeight="1">
      <c r="A20" s="648" t="s">
        <v>434</v>
      </c>
      <c r="B20" s="649"/>
      <c r="C20" s="14">
        <f>C19/C18</f>
        <v>2</v>
      </c>
    </row>
    <row r="21" ht="18" customHeight="1">
      <c r="A21" s="653" t="s">
        <v>435</v>
      </c>
      <c r="B21" s="654"/>
      <c r="C21" s="655">
        <v>20</v>
      </c>
      <c r="D21" s="656"/>
      <c r="E21" s="646" t="s">
        <v>436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437</v>
      </c>
      <c r="B22" s="649"/>
      <c r="C22" s="179">
        <v>50</v>
      </c>
      <c r="D22" s="184" t="s">
        <v>438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439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310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