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<sst xmlns="http://schemas.openxmlformats.org/spreadsheetml/2006/main" count="594" uniqueCount="594">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</sst>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218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219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220</v>
      </c>
      <c r="B10" s="569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75000</v>
      </c>
    </row>
    <row r="13">
      <c r="A13" s="233" t="s">
        <v>224</v>
      </c>
      <c r="B13" s="233">
        <v>75000</v>
      </c>
    </row>
    <row r="14">
      <c r="A14" s="564" t="s">
        <v>225</v>
      </c>
      <c r="B14" s="233">
        <v>230000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229</v>
      </c>
      <c r="B33" s="233">
        <v>8000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650</v>
      </c>
    </row>
    <row r="43" ht="18.75">
      <c r="A43" s="331" t="s">
        <v>239</v>
      </c>
      <c r="B43" s="233">
        <v>150</v>
      </c>
    </row>
    <row r="44" ht="18.75">
      <c r="A44" s="331" t="s">
        <v>240</v>
      </c>
      <c r="B44" s="233">
        <v>200</v>
      </c>
    </row>
    <row r="45">
      <c r="A45" s="564" t="s">
        <v>241</v>
      </c>
      <c r="B45" s="233">
        <v>4000</v>
      </c>
    </row>
    <row r="46">
      <c r="A46" s="564" t="s">
        <v>242</v>
      </c>
      <c r="B46" s="233">
        <v>3000</v>
      </c>
    </row>
    <row r="47">
      <c r="A47" s="233" t="s">
        <v>243</v>
      </c>
      <c r="B47" s="233">
        <v>150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64" t="s">
        <v>250</v>
      </c>
      <c r="B54" s="233">
        <v>1200</v>
      </c>
    </row>
    <row r="55">
      <c r="A55" s="540" t="s">
        <v>251</v>
      </c>
      <c r="B55" s="233">
        <v>21000</v>
      </c>
    </row>
    <row r="56">
      <c r="A56" s="540" t="s">
        <v>252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365</v>
      </c>
      <c r="O7" s="99">
        <f>AA41/K7</f>
        <v>2925.7747659743609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 (2)'!B9</f>
        <v>5</v>
      </c>
    </row>
    <row r="19" ht="18" customHeight="1">
      <c r="A19" s="639" t="s">
        <v>432</v>
      </c>
      <c r="B19" s="640"/>
      <c r="C19" s="14">
        <f>'Format Φωτισμου (2)'!B12</f>
        <v>35</v>
      </c>
    </row>
    <row r="20" ht="18" customHeight="1">
      <c r="A20" s="639" t="s">
        <v>433</v>
      </c>
      <c r="B20" s="640"/>
      <c r="C20" s="14">
        <f>C19/C18</f>
        <v>7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365</v>
      </c>
      <c r="O7" s="99">
        <f>AA41/K7</f>
        <v>2124.2963443004232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8" t="s">
        <v>287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8" t="s">
        <v>287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8" t="s">
        <v>287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8" t="s">
        <v>287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2.5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213</v>
      </c>
      <c r="T52" s="462" t="s">
        <v>214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215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213</v>
      </c>
      <c r="T70" s="462" t="s">
        <v>214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216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217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45327.437494513892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45327.437494513892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45327.437494583333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45327.437494583333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475</v>
      </c>
      <c r="B2" s="323" t="s">
        <v>198</v>
      </c>
      <c r="C2" s="323" t="s">
        <v>476</v>
      </c>
      <c r="E2" s="324" t="s">
        <v>9</v>
      </c>
      <c r="F2" s="323" t="s">
        <v>30</v>
      </c>
      <c r="H2" s="329" t="s">
        <v>9</v>
      </c>
      <c r="I2" s="364" t="s">
        <v>477</v>
      </c>
      <c r="J2" s="365" t="s">
        <v>478</v>
      </c>
      <c r="K2" s="366" t="s">
        <v>479</v>
      </c>
      <c r="M2" s="367" t="s">
        <v>480</v>
      </c>
      <c r="N2" s="367" t="s">
        <v>481</v>
      </c>
      <c r="O2" s="0" t="s">
        <v>9</v>
      </c>
      <c r="P2" s="368"/>
      <c r="R2" s="343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8"/>
    </row>
    <row r="3" ht="26.25">
      <c r="A3" s="330" t="s">
        <v>482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483</v>
      </c>
      <c r="I3" s="369">
        <v>2</v>
      </c>
      <c r="J3" s="370">
        <v>75</v>
      </c>
      <c r="K3" s="371">
        <f ref="K3:K10" t="shared" si="0">I3*J3</f>
        <v>150</v>
      </c>
      <c r="M3" s="372" t="s">
        <v>484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450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485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484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482</v>
      </c>
      <c r="B4" s="331">
        <v>2.7</v>
      </c>
      <c r="C4" s="331" t="s">
        <v>486</v>
      </c>
      <c r="E4" s="331" t="s">
        <v>487</v>
      </c>
      <c r="F4" s="331">
        <f>Sheet2!B43</f>
        <v>150</v>
      </c>
      <c r="H4" s="332" t="s">
        <v>488</v>
      </c>
      <c r="I4" s="369">
        <v>2</v>
      </c>
      <c r="J4" s="370">
        <v>7</v>
      </c>
      <c r="K4" s="371">
        <f t="shared" si="0"/>
        <v>14</v>
      </c>
      <c r="M4" s="372" t="s">
        <v>489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487</v>
      </c>
      <c r="W4" s="331">
        <f>Sheet2!B43</f>
        <v>150</v>
      </c>
      <c r="X4" s="323"/>
      <c r="Y4" s="342" t="s">
        <v>488</v>
      </c>
      <c r="Z4" s="378">
        <v>2</v>
      </c>
      <c r="AA4" s="331">
        <v>15</v>
      </c>
      <c r="AB4" s="331">
        <f t="shared" si="1"/>
        <v>30</v>
      </c>
      <c r="AD4" s="391" t="s">
        <v>489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482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490</v>
      </c>
      <c r="I5" s="369">
        <v>16</v>
      </c>
      <c r="J5" s="370">
        <v>10</v>
      </c>
      <c r="K5" s="371">
        <f t="shared" si="0"/>
        <v>160</v>
      </c>
      <c r="M5" s="372" t="s">
        <v>491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492</v>
      </c>
      <c r="Z5" s="378">
        <v>1</v>
      </c>
      <c r="AA5" s="331">
        <v>150</v>
      </c>
      <c r="AB5" s="331">
        <f t="shared" si="1"/>
        <v>150</v>
      </c>
      <c r="AD5" s="391" t="s">
        <v>491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482</v>
      </c>
      <c r="B6" s="331">
        <v>3.5</v>
      </c>
      <c r="C6" s="331" t="s">
        <v>486</v>
      </c>
      <c r="E6" s="331" t="s">
        <v>493</v>
      </c>
      <c r="F6" s="331">
        <v>250</v>
      </c>
      <c r="H6" s="332" t="s">
        <v>494</v>
      </c>
      <c r="I6" s="369">
        <v>16</v>
      </c>
      <c r="J6" s="370">
        <v>1</v>
      </c>
      <c r="K6" s="371">
        <f t="shared" si="0"/>
        <v>16</v>
      </c>
      <c r="M6" s="372" t="s">
        <v>495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496</v>
      </c>
      <c r="W6" s="331">
        <v>250</v>
      </c>
      <c r="X6" s="323"/>
      <c r="Y6" s="342" t="s">
        <v>497</v>
      </c>
      <c r="Z6" s="378">
        <v>1</v>
      </c>
      <c r="AA6" s="331">
        <v>150</v>
      </c>
      <c r="AB6" s="331">
        <f t="shared" si="1"/>
        <v>150</v>
      </c>
      <c r="AD6" s="391" t="s">
        <v>495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498</v>
      </c>
      <c r="I7" s="369">
        <v>2</v>
      </c>
      <c r="J7" s="370">
        <v>100</v>
      </c>
      <c r="K7" s="371">
        <f t="shared" si="0"/>
        <v>200</v>
      </c>
      <c r="M7" s="372" t="s">
        <v>499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500</v>
      </c>
      <c r="Z7" s="378">
        <v>1</v>
      </c>
      <c r="AA7" s="331">
        <v>150</v>
      </c>
      <c r="AB7" s="331">
        <f t="shared" si="1"/>
        <v>150</v>
      </c>
      <c r="AD7" s="391" t="s">
        <v>499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486</v>
      </c>
      <c r="E8" s="331" t="s">
        <v>177</v>
      </c>
      <c r="F8" s="331">
        <f>Table626[[#This Row],[Column2]]</f>
        <v>50</v>
      </c>
      <c r="H8" s="332" t="s">
        <v>501</v>
      </c>
      <c r="I8" s="369">
        <v>2</v>
      </c>
      <c r="J8" s="370">
        <v>20</v>
      </c>
      <c r="K8" s="371">
        <f t="shared" si="0"/>
        <v>40</v>
      </c>
      <c r="M8" s="372" t="s">
        <v>502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503</v>
      </c>
      <c r="Z8" s="378">
        <v>2</v>
      </c>
      <c r="AA8" s="331">
        <v>50</v>
      </c>
      <c r="AB8" s="331">
        <f t="shared" si="1"/>
        <v>100</v>
      </c>
      <c r="AD8" s="391" t="s">
        <v>502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504</v>
      </c>
      <c r="I9" s="369">
        <v>7</v>
      </c>
      <c r="J9" s="370">
        <v>8</v>
      </c>
      <c r="K9" s="371">
        <f t="shared" si="0"/>
        <v>56</v>
      </c>
      <c r="M9" s="372" t="s">
        <v>505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506</v>
      </c>
      <c r="Z9" s="378">
        <v>36</v>
      </c>
      <c r="AA9" s="331">
        <v>25</v>
      </c>
      <c r="AB9" s="331">
        <f t="shared" si="1"/>
        <v>900</v>
      </c>
      <c r="AD9" s="391" t="s">
        <v>505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225</v>
      </c>
      <c r="F10" s="331">
        <f>W11</f>
        <v>230</v>
      </c>
      <c r="H10" s="332" t="s">
        <v>507</v>
      </c>
      <c r="I10" s="369">
        <v>8</v>
      </c>
      <c r="J10" s="370">
        <v>50</v>
      </c>
      <c r="K10" s="371">
        <f t="shared" si="0"/>
        <v>400</v>
      </c>
      <c r="M10" s="372" t="s">
        <v>508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509</v>
      </c>
      <c r="W10" s="331">
        <v>90</v>
      </c>
      <c r="X10" s="323"/>
      <c r="Y10" s="342" t="s">
        <v>510</v>
      </c>
      <c r="Z10" s="378">
        <v>1</v>
      </c>
      <c r="AA10" s="331">
        <v>75</v>
      </c>
      <c r="AB10" s="331">
        <f t="shared" si="1"/>
        <v>75</v>
      </c>
      <c r="AD10" s="391" t="s">
        <v>508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511</v>
      </c>
      <c r="F11" s="334">
        <v>450</v>
      </c>
      <c r="H11" s="335" t="s">
        <v>512</v>
      </c>
      <c r="I11" s="373"/>
      <c r="J11" s="374"/>
      <c r="K11" s="375">
        <v>250</v>
      </c>
      <c r="M11" s="372" t="s">
        <v>513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42" t="s">
        <v>514</v>
      </c>
      <c r="Z11" s="378">
        <v>1</v>
      </c>
      <c r="AA11" s="331">
        <v>75</v>
      </c>
      <c r="AB11" s="331">
        <f t="shared" si="1"/>
        <v>75</v>
      </c>
      <c r="AD11" s="391" t="s">
        <v>513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515</v>
      </c>
      <c r="F12" s="337">
        <v>450</v>
      </c>
      <c r="H12" s="338" t="s">
        <v>516</v>
      </c>
      <c r="I12" s="369"/>
      <c r="J12" s="370"/>
      <c r="K12" s="376">
        <f>Sheet2!B46</f>
        <v>3000</v>
      </c>
      <c r="M12" s="372" t="s">
        <v>517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511</v>
      </c>
      <c r="W12" s="331">
        <v>500</v>
      </c>
      <c r="X12" s="323"/>
      <c r="Y12" s="391" t="s">
        <v>516</v>
      </c>
      <c r="Z12" s="378"/>
      <c r="AA12" s="331"/>
      <c r="AB12" s="217">
        <f>Sheet2!B45</f>
        <v>4000</v>
      </c>
      <c r="AD12" s="391" t="s">
        <v>518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519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518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515</v>
      </c>
      <c r="W13" s="331">
        <v>500</v>
      </c>
      <c r="X13" s="323"/>
      <c r="Y13" s="342" t="s">
        <v>520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519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486</v>
      </c>
      <c r="K17" s="331" t="s">
        <v>486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8"/>
    </row>
    <row r="18" ht="18.75">
      <c r="A18" s="343"/>
      <c r="E18" s="324" t="s">
        <v>526</v>
      </c>
      <c r="F18" s="323" t="s">
        <v>214</v>
      </c>
      <c r="H18" s="331" t="s">
        <v>527</v>
      </c>
      <c r="I18" s="331" t="s">
        <v>486</v>
      </c>
      <c r="J18" s="331" t="s">
        <v>486</v>
      </c>
      <c r="K18" s="331" t="s">
        <v>486</v>
      </c>
      <c r="P18" s="368"/>
      <c r="R18" s="343"/>
      <c r="V18" s="331" t="s">
        <v>179</v>
      </c>
      <c r="W18" s="342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486</v>
      </c>
      <c r="K19" s="331" t="s">
        <v>486</v>
      </c>
      <c r="P19" s="368"/>
      <c r="R19" s="343"/>
      <c r="V19" s="331" t="s">
        <v>526</v>
      </c>
      <c r="W19" s="342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530</v>
      </c>
      <c r="H20" s="331" t="s">
        <v>531</v>
      </c>
      <c r="I20" s="331" t="s">
        <v>486</v>
      </c>
      <c r="J20" s="331" t="s">
        <v>486</v>
      </c>
      <c r="K20" s="331" t="s">
        <v>486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532</v>
      </c>
      <c r="I21" s="331" t="s">
        <v>486</v>
      </c>
      <c r="J21" s="331" t="s">
        <v>486</v>
      </c>
      <c r="K21" s="331" t="s">
        <v>486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476</v>
      </c>
      <c r="C27" s="348" t="s">
        <v>29</v>
      </c>
      <c r="D27" s="348" t="s">
        <v>535</v>
      </c>
      <c r="E27" s="349" t="s">
        <v>448</v>
      </c>
      <c r="F27" s="348" t="s">
        <v>536</v>
      </c>
      <c r="G27" s="348" t="s">
        <v>442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539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545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546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547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549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550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551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552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553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476</v>
      </c>
      <c r="C60" s="348" t="s">
        <v>29</v>
      </c>
      <c r="D60" s="348" t="s">
        <v>535</v>
      </c>
      <c r="E60" s="349" t="s">
        <v>448</v>
      </c>
      <c r="F60" s="348" t="s">
        <v>536</v>
      </c>
      <c r="G60" s="348" t="s">
        <v>442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539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554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545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546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547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550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549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551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552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553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555</v>
      </c>
      <c r="B1" s="548">
        <f>(F1*D1)/10000</f>
        <v>20</v>
      </c>
      <c r="C1" s="549" t="s">
        <v>425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557</v>
      </c>
      <c r="D2" s="553" t="s">
        <v>30</v>
      </c>
      <c r="E2" s="553" t="s">
        <v>558</v>
      </c>
      <c r="F2" s="553" t="s">
        <v>559</v>
      </c>
      <c r="G2" s="543"/>
      <c r="H2" s="554" t="s">
        <v>560</v>
      </c>
      <c r="I2" s="554"/>
      <c r="J2" s="554" t="s">
        <v>561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562</v>
      </c>
      <c r="B3" s="555">
        <f>ROUNDUP((12+((ROUNDUP((D1-210),15))/15)),0)</f>
        <v>32</v>
      </c>
      <c r="C3" s="556">
        <f>F1-16.5</f>
        <v>383.5</v>
      </c>
      <c r="D3" s="553" t="s">
        <v>563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45327.437494583333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45327.437494583333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564</v>
      </c>
      <c r="B4" s="553">
        <v>2</v>
      </c>
      <c r="C4" s="555">
        <f>F1</f>
        <v>400</v>
      </c>
      <c r="D4" s="553" t="s">
        <v>563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52" t="s">
        <v>566</v>
      </c>
      <c r="B5" s="553">
        <v>2</v>
      </c>
      <c r="C5" s="555">
        <f>D1</f>
        <v>500</v>
      </c>
      <c r="D5" s="553" t="s">
        <v>563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568</v>
      </c>
      <c r="B6" s="553">
        <v>2</v>
      </c>
      <c r="C6" s="555">
        <f>F1</f>
        <v>400</v>
      </c>
      <c r="D6" s="553" t="s">
        <v>563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572</v>
      </c>
      <c r="B7" s="553">
        <v>2</v>
      </c>
      <c r="C7" s="555">
        <f>D1</f>
        <v>500</v>
      </c>
      <c r="D7" s="553" t="s">
        <v>563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575</v>
      </c>
      <c r="B8" s="553">
        <v>2</v>
      </c>
      <c r="C8" s="553">
        <f>C3</f>
        <v>383.5</v>
      </c>
      <c r="D8" s="553" t="s">
        <v>563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570</v>
      </c>
      <c r="B9" s="553">
        <v>2</v>
      </c>
      <c r="C9" s="553">
        <f>(15.6*(B3-1)+4)</f>
        <v>487.59999999999997</v>
      </c>
      <c r="D9" s="553" t="s">
        <v>563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574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577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578</v>
      </c>
      <c r="B12" s="553">
        <v>1</v>
      </c>
      <c r="C12" s="555">
        <v>100</v>
      </c>
      <c r="D12" s="553" t="s">
        <v>563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583</v>
      </c>
      <c r="B13" s="553"/>
      <c r="C13" s="553">
        <v>4</v>
      </c>
      <c r="D13" s="553" t="s">
        <v>370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584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581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582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585</v>
      </c>
      <c r="B17" s="553">
        <v>2</v>
      </c>
      <c r="C17" s="553"/>
      <c r="D17" s="553" t="s">
        <v>563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586</v>
      </c>
      <c r="B18" s="553"/>
      <c r="C18" s="553">
        <f>ROUNDUP(((C3*B3)/100),0)</f>
        <v>123</v>
      </c>
      <c r="D18" s="553" t="s">
        <v>563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587</v>
      </c>
      <c r="B19" s="553" t="s">
        <v>588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589</v>
      </c>
      <c r="B20" s="553" t="s">
        <v>590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591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592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45327.437494710648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555</v>
      </c>
      <c r="B74" s="548">
        <f>(F74*D74)/10000</f>
        <v>20</v>
      </c>
      <c r="C74" s="549" t="s">
        <v>425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45327.437494710648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557</v>
      </c>
      <c r="D75" s="553" t="s">
        <v>30</v>
      </c>
      <c r="E75" s="553" t="s">
        <v>558</v>
      </c>
      <c r="F75" s="553" t="s">
        <v>559</v>
      </c>
      <c r="G75" s="543"/>
      <c r="H75" s="554" t="s">
        <v>560</v>
      </c>
      <c r="I75" s="554"/>
      <c r="J75" s="554" t="s">
        <v>561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562</v>
      </c>
      <c r="B76" s="555">
        <f>ROUNDUP((12+((ROUNDUP((D74-210),15))/15)),0)</f>
        <v>32</v>
      </c>
      <c r="C76" s="556">
        <f>F74-16.5</f>
        <v>383.5</v>
      </c>
      <c r="D76" s="553" t="s">
        <v>563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564</v>
      </c>
      <c r="B77" s="553">
        <v>2</v>
      </c>
      <c r="C77" s="555">
        <f>F74</f>
        <v>400</v>
      </c>
      <c r="D77" s="553" t="s">
        <v>563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566</v>
      </c>
      <c r="B78" s="553">
        <v>2</v>
      </c>
      <c r="C78" s="555">
        <f>D74</f>
        <v>500</v>
      </c>
      <c r="D78" s="553" t="s">
        <v>563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52" t="s">
        <v>568</v>
      </c>
      <c r="B79" s="553">
        <v>2</v>
      </c>
      <c r="C79" s="555">
        <f>F74</f>
        <v>400</v>
      </c>
      <c r="D79" s="553" t="s">
        <v>563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572</v>
      </c>
      <c r="B80" s="553">
        <v>2</v>
      </c>
      <c r="C80" s="555">
        <f>D74</f>
        <v>500</v>
      </c>
      <c r="D80" s="553" t="s">
        <v>563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575</v>
      </c>
      <c r="B81" s="553">
        <v>2</v>
      </c>
      <c r="C81" s="553">
        <f>C76</f>
        <v>383.5</v>
      </c>
      <c r="D81" s="553" t="s">
        <v>563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570</v>
      </c>
      <c r="B82" s="553">
        <v>2</v>
      </c>
      <c r="C82" s="553">
        <f>(15.6*(B76-1)+4)</f>
        <v>487.59999999999997</v>
      </c>
      <c r="D82" s="553" t="s">
        <v>563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574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577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578</v>
      </c>
      <c r="B85" s="553">
        <v>1</v>
      </c>
      <c r="C85" s="555">
        <v>100</v>
      </c>
      <c r="D85" s="553" t="s">
        <v>563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583</v>
      </c>
      <c r="B86" s="553"/>
      <c r="C86" s="553">
        <v>4</v>
      </c>
      <c r="D86" s="553" t="s">
        <v>370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584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581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582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585</v>
      </c>
      <c r="B90" s="553">
        <v>2</v>
      </c>
      <c r="C90" s="553"/>
      <c r="D90" s="553" t="s">
        <v>563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586</v>
      </c>
      <c r="B91" s="553"/>
      <c r="C91" s="553">
        <f>ROUNDUP(((C76*B76)/100),0)</f>
        <v>123</v>
      </c>
      <c r="D91" s="553" t="s">
        <v>563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587</v>
      </c>
      <c r="B92" s="553" t="s">
        <v>588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589</v>
      </c>
      <c r="B93" s="553" t="s">
        <v>590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591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Φωτισμου'!B9</f>
        <v>5</v>
      </c>
    </row>
    <row r="19" ht="18" customHeight="1">
      <c r="A19" s="639" t="s">
        <v>432</v>
      </c>
      <c r="B19" s="640"/>
      <c r="C19" s="14">
        <f>'Format Φωτισμου'!B12</f>
        <v>15</v>
      </c>
    </row>
    <row r="20" ht="18" customHeight="1">
      <c r="A20" s="639" t="s">
        <v>433</v>
      </c>
      <c r="B20" s="640"/>
      <c r="C20" s="14">
        <f>C19/C18</f>
        <v>3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