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<sst xmlns="http://schemas.openxmlformats.org/spreadsheetml/2006/main" count="598" uniqueCount="598">
  <si>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</si>
  <si>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</si>
  <si>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</si>
  <si>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</si>
  <si>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</si>
  <si>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</si>
  <si>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</si>
  <si>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</si>
  <si>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</si>
  <si>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</si>
  <si>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</si>
  <si>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</si>
  <si>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</si>
  <si>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</si>
  <si>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</si>
  <si>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</si>
  <si>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</si>
  <si>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</si>
  <si>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</si>
  <si>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</si>
  <si>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</si>
  <si>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</si>
  <si>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</si>
  <si>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</si>
  <si>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</si>
  <si>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</si>
  <si>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</si>
  <si>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</si>
  <si>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</si>
  <si>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</si>
  <si>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</si>
  <si>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</si>
  <si>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</si>
  <si>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</si>
  <si>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</si>
  <si>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</si>
  <si>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</si>
  <si>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</si>
  <si>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</si>
  <si>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</si>
  <si>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</si>
  <si>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</si>
  <si>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</si>
  <si>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</si>
  <si>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</si>
  <si>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</si>
  <si>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</si>
  <si>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</si>
  <si>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</si>
  <si>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</si>
  <si>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</si>
  <si>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</si>
  <si>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</si>
  <si>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</si>
  <si>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</si>
  <si>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</si>
  <si>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</si>
  <si>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</si>
  <si>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</si>
  <si>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</si>
  <si>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</si>
  <si>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</si>
  <si>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</si>
  <si>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</si>
  <si>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</si>
  <si>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</si>
  <si>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</si>
  <si>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</si>
  <si>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</si>
  <si>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</si>
  <si>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</si>
  <si>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</si>
  <si>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</si>
  <si>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</si>
  <si>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</si>
  <si>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</si>
  <si>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</si>
  <si>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</si>
  <si>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</si>
  <si>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</si>
  <si>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</si>
  <si>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</si>
  <si>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</si>
  <si>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</si>
  <si>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</si>
  <si>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</si>
  <si>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</si>
  <si>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</si>
  <si>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</si>
  <si>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</si>
  <si>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</si>
  <si>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</si>
  <si>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</si>
  <si>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</si>
  <si>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</si>
  <si>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</si>
  <si>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</si>
  <si>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</si>
  <si>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</si>
  <si>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</si>
  <si>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</si>
  <si>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</si>
  <si>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</si>
  <si>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</si>
  <si>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</si>
  <si>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</si>
  <si>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</si>
  <si>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</si>
  <si>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</si>
  <si>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</si>
  <si>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</si>
  <si>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</si>
  <si>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</si>
  <si>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</si>
  <si>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</si>
  <si>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</si>
  <si>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</si>
  <si>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</si>
  <si>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</si>
  <si>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</si>
  <si>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</si>
  <si>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</si>
  <si>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</si>
  <si>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</si>
  <si>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</si>
  <si>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</si>
  <si>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</si>
  <si>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</si>
  <si>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</si>
  <si>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</si>
  <si>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</si>
  <si>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</si>
  <si>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</si>
  <si>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</si>
  <si>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</si>
  <si>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</si>
  <si>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</si>
  <si>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</si>
  <si>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</si>
  <si>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</si>
  <si>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</si>
  <si>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</si>
  <si>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</si>
  <si>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</si>
  <si>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</si>
  <si>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</si>
  <si>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</si>
  <si>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</si>
  <si>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</si>
  <si>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</si>
  <si>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</si>
  <si>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</si>
  <si>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</si>
  <si>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</si>
  <si>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</si>
  <si>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</si>
  <si>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</si>
  <si>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</si>
  <si>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</si>
  <si>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</si>
  <si>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</si>
  <si>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</si>
  <si>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</si>
  <si>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</si>
  <si>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</si>
  <si>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</si>
  <si>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</si>
  <si>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</si>
  <si>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</si>
  <si>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</si>
  <si>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</si>
  <si>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</si>
  <si>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</si>
  <si>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</si>
  <si>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</si>
  <si>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</si>
  <si>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</si>
  <si>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</si>
  <si>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</si>
  <si>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</si>
  <si>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بولي استر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</si>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</sst>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216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217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204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218</v>
      </c>
      <c r="B10" s="579"/>
    </row>
    <row r="11">
      <c r="A11" s="233" t="s">
        <v>219</v>
      </c>
      <c r="B11" s="233" t="s">
        <v>220</v>
      </c>
    </row>
    <row r="12">
      <c r="A12" s="233" t="s">
        <v>221</v>
      </c>
      <c r="B12" s="559">
        <v>45000</v>
      </c>
    </row>
    <row r="13">
      <c r="A13" s="233" t="s">
        <v>222</v>
      </c>
      <c r="B13" s="559">
        <v>45000</v>
      </c>
    </row>
    <row r="14">
      <c r="A14" s="549" t="s">
        <v>223</v>
      </c>
      <c r="B14" s="559">
        <v>225000</v>
      </c>
    </row>
    <row r="15">
      <c r="A15" s="233" t="s">
        <v>224</v>
      </c>
      <c r="B15" s="559">
        <v>60000</v>
      </c>
    </row>
    <row r="16">
      <c r="A16" s="233" t="s">
        <v>225</v>
      </c>
      <c r="B16" s="559">
        <v>275</v>
      </c>
    </row>
    <row r="17">
      <c r="A17" s="233" t="s">
        <v>226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227</v>
      </c>
      <c r="B33" s="559">
        <v>11000</v>
      </c>
    </row>
    <row r="34">
      <c r="A34" s="233" t="s">
        <v>228</v>
      </c>
      <c r="B34" s="559">
        <v>2000</v>
      </c>
    </row>
    <row r="35">
      <c r="A35" s="233" t="s">
        <v>229</v>
      </c>
      <c r="B35" s="559">
        <v>1500</v>
      </c>
    </row>
    <row r="36">
      <c r="A36" s="233" t="s">
        <v>230</v>
      </c>
      <c r="B36" s="559">
        <v>1500</v>
      </c>
    </row>
    <row r="37">
      <c r="A37" s="233" t="s">
        <v>231</v>
      </c>
      <c r="B37" s="559">
        <v>5000</v>
      </c>
    </row>
    <row r="38">
      <c r="A38" s="233" t="s">
        <v>232</v>
      </c>
      <c r="B38" s="559">
        <v>800</v>
      </c>
    </row>
    <row r="39">
      <c r="A39" s="233" t="s">
        <v>233</v>
      </c>
      <c r="B39" s="559">
        <v>130</v>
      </c>
    </row>
    <row r="40">
      <c r="A40" s="233" t="s">
        <v>234</v>
      </c>
      <c r="B40" s="559">
        <v>90</v>
      </c>
    </row>
    <row r="41">
      <c r="A41" s="233" t="s">
        <v>235</v>
      </c>
      <c r="B41" s="559">
        <v>25</v>
      </c>
    </row>
    <row r="42" ht="18.75">
      <c r="A42" s="323" t="s">
        <v>236</v>
      </c>
      <c r="B42" s="559">
        <v>450</v>
      </c>
    </row>
    <row r="43" ht="18.75">
      <c r="A43" s="323" t="s">
        <v>237</v>
      </c>
      <c r="B43" s="559">
        <v>130</v>
      </c>
    </row>
    <row r="44" ht="18.75">
      <c r="A44" s="323" t="s">
        <v>238</v>
      </c>
      <c r="B44" s="559">
        <v>175</v>
      </c>
    </row>
    <row r="45">
      <c r="A45" s="549" t="s">
        <v>239</v>
      </c>
      <c r="B45" s="559">
        <v>4000</v>
      </c>
    </row>
    <row r="46">
      <c r="A46" s="549" t="s">
        <v>240</v>
      </c>
      <c r="B46" s="559">
        <v>3000</v>
      </c>
    </row>
    <row r="47">
      <c r="A47" s="233" t="s">
        <v>241</v>
      </c>
      <c r="B47" s="559">
        <v>130</v>
      </c>
    </row>
    <row r="48">
      <c r="A48" s="233" t="s">
        <v>242</v>
      </c>
      <c r="B48" s="559">
        <v>25</v>
      </c>
    </row>
    <row r="49">
      <c r="A49" s="233" t="s">
        <v>243</v>
      </c>
      <c r="B49" s="559">
        <v>1200</v>
      </c>
    </row>
    <row r="50">
      <c r="A50" s="233" t="s">
        <v>244</v>
      </c>
      <c r="B50" s="559">
        <v>150</v>
      </c>
    </row>
    <row r="51">
      <c r="A51" s="233" t="s">
        <v>245</v>
      </c>
      <c r="B51" s="559">
        <v>150</v>
      </c>
    </row>
    <row r="52">
      <c r="A52" s="233" t="s">
        <v>246</v>
      </c>
      <c r="B52" s="559">
        <v>250</v>
      </c>
    </row>
    <row r="53">
      <c r="A53" s="233" t="s">
        <v>247</v>
      </c>
      <c r="B53" s="559">
        <v>80</v>
      </c>
    </row>
    <row r="54">
      <c r="A54" s="549" t="s">
        <v>248</v>
      </c>
      <c r="B54" s="559">
        <v>1200</v>
      </c>
    </row>
    <row r="55">
      <c r="A55" s="528" t="s">
        <v>249</v>
      </c>
      <c r="B55" s="559">
        <v>23000</v>
      </c>
    </row>
    <row r="56">
      <c r="A56" s="528" t="s">
        <v>250</v>
      </c>
      <c r="B56" s="559">
        <v>5000</v>
      </c>
    </row>
    <row r="57">
      <c r="A57" s="558" t="s">
        <v>251</v>
      </c>
      <c r="B57" s="559">
        <v>9000</v>
      </c>
    </row>
    <row r="58">
      <c r="A58" s="233" t="s">
        <v>252</v>
      </c>
      <c r="B58" s="233">
        <v>250</v>
      </c>
    </row>
    <row r="59">
      <c r="A59" s="576" t="s">
        <v>253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364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366</v>
      </c>
      <c r="O7" s="99">
        <f>AA41/K7</f>
        <v>3014.2535679959346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369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285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426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 (2)'!B9</f>
        <v>5</v>
      </c>
    </row>
    <row r="19" ht="18" customHeight="1">
      <c r="A19" s="648" t="s">
        <v>433</v>
      </c>
      <c r="B19" s="649"/>
      <c r="C19" s="14">
        <f>'Format Φωτισμου (2)'!B12</f>
        <v>35</v>
      </c>
    </row>
    <row r="20" ht="18" customHeight="1">
      <c r="A20" s="648" t="s">
        <v>434</v>
      </c>
      <c r="B20" s="649"/>
      <c r="C20" s="14">
        <f>C19/C18</f>
        <v>7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310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356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357</v>
      </c>
      <c r="Y1" s="136" t="e">
        <f>Royal!#REF!</f>
        <v>#REF!</v>
      </c>
      <c r="Z1" s="151" t="s">
        <v>358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359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360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358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361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254</v>
      </c>
      <c r="B6" s="694"/>
      <c r="C6" s="695"/>
      <c r="D6" s="687" t="s">
        <v>362</v>
      </c>
      <c r="E6" s="756" t="s">
        <v>363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364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365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366</v>
      </c>
      <c r="O7" s="99">
        <f>AA41/K7</f>
        <v>2133.1235057477479</v>
      </c>
      <c r="S7" s="60" t="s">
        <v>127</v>
      </c>
      <c r="T7" s="61" t="s">
        <v>367</v>
      </c>
      <c r="Z7" s="151"/>
      <c r="AA7" s="60"/>
      <c r="AB7" s="60"/>
    </row>
    <row r="8">
      <c r="A8" s="696"/>
      <c r="B8" s="697"/>
      <c r="C8" s="698"/>
      <c r="D8" s="688"/>
      <c r="E8" s="733" t="s">
        <v>368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369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370</v>
      </c>
      <c r="B10" s="737"/>
      <c r="C10" s="737"/>
      <c r="D10" s="737"/>
      <c r="E10" s="737"/>
      <c r="F10" s="737"/>
      <c r="G10" s="738" t="s">
        <v>371</v>
      </c>
      <c r="H10" s="738"/>
      <c r="I10" s="738" t="s">
        <v>372</v>
      </c>
      <c r="J10" s="738"/>
      <c r="K10" s="104"/>
      <c r="L10" s="739" t="s">
        <v>307</v>
      </c>
      <c r="M10" s="739"/>
      <c r="N10" s="739"/>
      <c r="O10" s="105"/>
      <c r="P10" s="97"/>
      <c r="Q10" s="97"/>
      <c r="R10" s="97"/>
      <c r="S10" s="90" t="s">
        <v>373</v>
      </c>
      <c r="T10" s="90" t="s">
        <v>374</v>
      </c>
      <c r="U10" s="90" t="s">
        <v>375</v>
      </c>
      <c r="V10" s="90" t="s">
        <v>376</v>
      </c>
      <c r="W10" s="60" t="s">
        <v>377</v>
      </c>
      <c r="X10" s="60" t="s">
        <v>220</v>
      </c>
      <c r="Z10" s="151"/>
      <c r="AA10" s="60"/>
      <c r="AB10" s="60"/>
    </row>
    <row r="11" ht="20.1" customHeight="1">
      <c r="A11" s="740" t="s">
        <v>378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379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380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281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381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285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382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383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384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385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386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310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387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371</v>
      </c>
      <c r="M20" s="726" t="s">
        <v>388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389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390</v>
      </c>
      <c r="B23" s="714"/>
      <c r="C23" s="714"/>
      <c r="D23" s="714"/>
      <c r="E23" s="715"/>
      <c r="F23" s="67" t="s">
        <v>391</v>
      </c>
      <c r="G23" s="68"/>
      <c r="H23" s="713" t="s">
        <v>392</v>
      </c>
      <c r="I23" s="714"/>
      <c r="J23" s="714"/>
      <c r="K23" s="714"/>
      <c r="L23" s="715"/>
      <c r="M23" s="67" t="s">
        <v>371</v>
      </c>
      <c r="N23" s="119"/>
      <c r="O23" s="119"/>
      <c r="P23" s="120"/>
      <c r="Q23" s="120"/>
      <c r="R23" s="120"/>
      <c r="S23" s="146"/>
      <c r="T23" s="147" t="s">
        <v>393</v>
      </c>
      <c r="U23" s="146" t="s">
        <v>394</v>
      </c>
      <c r="V23" s="146" t="s">
        <v>395</v>
      </c>
      <c r="W23" s="146" t="s">
        <v>396</v>
      </c>
      <c r="X23" s="146" t="s">
        <v>394</v>
      </c>
      <c r="Y23" s="146" t="s">
        <v>395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397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298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398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228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399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400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401</v>
      </c>
      <c r="C27" s="700"/>
      <c r="D27" s="700"/>
      <c r="E27" s="701"/>
      <c r="F27" s="73">
        <v>4</v>
      </c>
      <c r="G27" s="71"/>
      <c r="H27" s="72">
        <v>19</v>
      </c>
      <c r="I27" s="702" t="s">
        <v>402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403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404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405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229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406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230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407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408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409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410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411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412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413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231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414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232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415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416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417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418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233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419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420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291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292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تسجيل2!C7</f>
        <v>1200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800</v>
      </c>
      <c r="D31" s="34" t="s">
        <v>345</v>
      </c>
      <c r="E31" s="36">
        <f>H34</f>
        <v>12</v>
      </c>
      <c r="F31" s="34"/>
      <c r="G31" s="34"/>
      <c r="H31" s="35"/>
      <c r="I31" s="764" t="s">
        <v>344</v>
      </c>
      <c r="J31" s="765"/>
      <c r="K31" s="36">
        <f>B19</f>
        <v>800</v>
      </c>
      <c r="L31" s="34" t="s">
        <v>345</v>
      </c>
      <c r="M31" s="36">
        <f>P34</f>
        <v>10</v>
      </c>
      <c r="N31" s="15"/>
      <c r="O31" s="34"/>
      <c r="P31" s="35"/>
      <c r="Q31" s="766" t="s">
        <v>344</v>
      </c>
      <c r="R31" s="767"/>
      <c r="S31" s="57">
        <f>B19</f>
        <v>800</v>
      </c>
      <c r="T31" s="47" t="s">
        <v>346</v>
      </c>
      <c r="U31" s="57">
        <f>INT((S31-4)/25)+1</f>
        <v>32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275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276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274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274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276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تسجيل2!C7</f>
        <v>1200</v>
      </c>
      <c r="J4" s="15">
        <v>4</v>
      </c>
      <c r="K4" s="15">
        <v>2</v>
      </c>
    </row>
    <row r="5">
      <c r="A5" s="1" t="s">
        <v>255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281</v>
      </c>
      <c r="B6" s="1">
        <f>'Cutting Ro-2'!L14</f>
        <v>12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286</v>
      </c>
      <c r="B9" s="1">
        <f>O8</f>
        <v>5</v>
      </c>
      <c r="J9" s="15">
        <v>9</v>
      </c>
      <c r="K9" s="15">
        <v>4</v>
      </c>
    </row>
    <row r="10">
      <c r="A10" s="12" t="s">
        <v>287</v>
      </c>
      <c r="B10" s="13">
        <f>(((B4-(تسجيل2!C22*2))/200)+1)*B9</f>
        <v>32.5</v>
      </c>
      <c r="C10" s="647" t="s">
        <v>288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289</v>
      </c>
      <c r="B11" s="13">
        <f>E10/B9</f>
        <v>6.6</v>
      </c>
      <c r="C11" s="647" t="s">
        <v>288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290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258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261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258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261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254</v>
      </c>
      <c r="B1" s="20" t="s">
        <v>291</v>
      </c>
      <c r="C1" s="20" t="s">
        <v>292</v>
      </c>
      <c r="D1" s="20" t="s">
        <v>293</v>
      </c>
      <c r="E1" s="20" t="s">
        <v>294</v>
      </c>
      <c r="F1" s="20" t="s">
        <v>295</v>
      </c>
      <c r="G1" s="20" t="s">
        <v>296</v>
      </c>
      <c r="H1" s="20" t="s">
        <v>297</v>
      </c>
      <c r="I1" s="20" t="s">
        <v>298</v>
      </c>
      <c r="J1" s="770" t="s">
        <v>299</v>
      </c>
      <c r="K1" s="771"/>
      <c r="L1" s="771"/>
      <c r="M1" s="772"/>
      <c r="N1" s="20" t="s">
        <v>300</v>
      </c>
      <c r="O1" s="20" t="s">
        <v>298</v>
      </c>
      <c r="P1" s="20" t="s">
        <v>301</v>
      </c>
    </row>
    <row r="2">
      <c r="A2" s="21" t="s">
        <v>302</v>
      </c>
      <c r="B2" s="21" t="s">
        <v>303</v>
      </c>
      <c r="C2" s="21" t="s">
        <v>303</v>
      </c>
      <c r="D2" s="21" t="s">
        <v>304</v>
      </c>
      <c r="E2" s="21" t="s">
        <v>305</v>
      </c>
      <c r="F2" s="21" t="s">
        <v>306</v>
      </c>
      <c r="G2" s="21" t="s">
        <v>306</v>
      </c>
      <c r="H2" s="21" t="s">
        <v>306</v>
      </c>
      <c r="I2" s="21" t="s">
        <v>305</v>
      </c>
      <c r="J2" s="4" t="s">
        <v>307</v>
      </c>
      <c r="K2" s="1" t="s">
        <v>308</v>
      </c>
      <c r="L2" s="1" t="s">
        <v>309</v>
      </c>
      <c r="M2" s="18" t="s">
        <v>310</v>
      </c>
      <c r="N2" s="21" t="s">
        <v>311</v>
      </c>
      <c r="O2" s="21" t="s">
        <v>312</v>
      </c>
      <c r="P2" s="21" t="s">
        <v>306</v>
      </c>
    </row>
    <row r="3">
      <c r="A3" s="21" t="s">
        <v>313</v>
      </c>
      <c r="B3" s="21" t="s">
        <v>314</v>
      </c>
      <c r="C3" s="21" t="s">
        <v>314</v>
      </c>
      <c r="D3" s="21" t="s">
        <v>315</v>
      </c>
      <c r="E3" s="21" t="s">
        <v>316</v>
      </c>
      <c r="F3" s="21" t="s">
        <v>305</v>
      </c>
      <c r="G3" s="21" t="s">
        <v>305</v>
      </c>
      <c r="H3" s="21" t="s">
        <v>305</v>
      </c>
      <c r="I3" s="21" t="s">
        <v>317</v>
      </c>
      <c r="J3" s="49">
        <v>-2</v>
      </c>
      <c r="K3" s="10">
        <v>-5</v>
      </c>
      <c r="L3" s="10">
        <v>-5</v>
      </c>
      <c r="M3" s="18">
        <v>-2</v>
      </c>
      <c r="N3" s="21" t="s">
        <v>318</v>
      </c>
      <c r="O3" s="21" t="s">
        <v>319</v>
      </c>
      <c r="P3" s="21" t="s">
        <v>305</v>
      </c>
    </row>
    <row r="4">
      <c r="A4" s="21" t="s">
        <v>320</v>
      </c>
      <c r="B4" s="21" t="s">
        <v>321</v>
      </c>
      <c r="C4" s="21" t="s">
        <v>322</v>
      </c>
      <c r="D4" s="21">
        <v>1</v>
      </c>
      <c r="E4" s="21" t="s">
        <v>323</v>
      </c>
      <c r="F4" s="21">
        <v>1</v>
      </c>
      <c r="G4" s="21">
        <v>1</v>
      </c>
      <c r="H4" s="21">
        <v>2</v>
      </c>
      <c r="I4" s="21" t="s">
        <v>324</v>
      </c>
      <c r="J4" s="49">
        <v>-1</v>
      </c>
      <c r="K4" s="10">
        <v>-4</v>
      </c>
      <c r="L4" s="10">
        <v>-4</v>
      </c>
      <c r="M4" s="18">
        <v>-1</v>
      </c>
      <c r="N4" s="21" t="s">
        <v>325</v>
      </c>
      <c r="O4" s="21">
        <v>1</v>
      </c>
      <c r="P4" s="21" t="s">
        <v>326</v>
      </c>
    </row>
    <row r="5">
      <c r="A5" s="21" t="s">
        <v>327</v>
      </c>
      <c r="B5" s="21">
        <v>1</v>
      </c>
      <c r="C5" s="21" t="s">
        <v>328</v>
      </c>
      <c r="D5" s="21"/>
      <c r="E5" s="21" t="s">
        <v>329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330</v>
      </c>
      <c r="O5" s="21"/>
      <c r="P5" s="21">
        <v>1</v>
      </c>
    </row>
    <row r="6">
      <c r="A6" s="21" t="s">
        <v>331</v>
      </c>
      <c r="B6" s="21"/>
      <c r="C6" s="21" t="s">
        <v>332</v>
      </c>
      <c r="D6" s="21"/>
      <c r="E6" s="21" t="s">
        <v>333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334</v>
      </c>
      <c r="O6" s="21"/>
      <c r="P6" s="21"/>
    </row>
    <row r="7">
      <c r="A7" s="21">
        <v>2</v>
      </c>
      <c r="B7" s="21"/>
      <c r="C7" s="21" t="s">
        <v>321</v>
      </c>
      <c r="D7" s="21"/>
      <c r="E7" s="21" t="s">
        <v>335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336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337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338</v>
      </c>
      <c r="D17" s="774"/>
      <c r="E17" s="774"/>
      <c r="F17" s="775"/>
      <c r="G17" s="1"/>
      <c r="H17" s="1"/>
      <c r="I17" s="1"/>
    </row>
    <row r="18">
      <c r="A18" s="26" t="s">
        <v>339</v>
      </c>
      <c r="B18" s="27">
        <f>تسجيل1!C7</f>
        <v>300</v>
      </c>
      <c r="C18" s="28" t="s">
        <v>340</v>
      </c>
      <c r="D18" s="28"/>
      <c r="E18" s="28"/>
      <c r="F18" s="25"/>
      <c r="G18" s="1"/>
      <c r="H18" s="1"/>
      <c r="I18" s="1"/>
    </row>
    <row r="19">
      <c r="A19" s="29" t="s">
        <v>278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341</v>
      </c>
      <c r="B29" s="777"/>
      <c r="C29" s="777"/>
      <c r="D29" s="777"/>
      <c r="E29" s="777"/>
      <c r="F29" s="777"/>
      <c r="G29" s="777"/>
      <c r="H29" s="778"/>
      <c r="I29" s="776" t="s">
        <v>342</v>
      </c>
      <c r="J29" s="777"/>
      <c r="K29" s="777"/>
      <c r="L29" s="777"/>
      <c r="M29" s="777"/>
      <c r="N29" s="777"/>
      <c r="O29" s="777"/>
      <c r="P29" s="778"/>
      <c r="Q29" s="776" t="s">
        <v>343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344</v>
      </c>
      <c r="B31" s="765"/>
      <c r="C31" s="36">
        <f>B19</f>
        <v>700</v>
      </c>
      <c r="D31" s="34" t="s">
        <v>345</v>
      </c>
      <c r="E31" s="36">
        <f>H34</f>
        <v>10</v>
      </c>
      <c r="F31" s="34"/>
      <c r="G31" s="34"/>
      <c r="H31" s="35"/>
      <c r="I31" s="764" t="s">
        <v>344</v>
      </c>
      <c r="J31" s="765"/>
      <c r="K31" s="36">
        <f>B19</f>
        <v>700</v>
      </c>
      <c r="L31" s="34" t="s">
        <v>345</v>
      </c>
      <c r="M31" s="36">
        <f>P34</f>
        <v>9</v>
      </c>
      <c r="N31" s="15"/>
      <c r="O31" s="34"/>
      <c r="P31" s="35"/>
      <c r="Q31" s="766" t="s">
        <v>344</v>
      </c>
      <c r="R31" s="767"/>
      <c r="S31" s="57">
        <f>B19</f>
        <v>700</v>
      </c>
      <c r="T31" s="47" t="s">
        <v>346</v>
      </c>
      <c r="U31" s="57">
        <f>INT((S31-4)/25)+1</f>
        <v>28</v>
      </c>
      <c r="V31" s="47"/>
      <c r="W31" s="47"/>
      <c r="X31" s="48"/>
    </row>
    <row r="32">
      <c r="A32" s="768" t="s">
        <v>345</v>
      </c>
      <c r="B32" s="769"/>
      <c r="C32" s="769"/>
      <c r="D32" s="34"/>
      <c r="E32" s="34"/>
      <c r="F32" s="38"/>
      <c r="G32" s="34"/>
      <c r="H32" s="35"/>
      <c r="I32" s="768" t="s">
        <v>347</v>
      </c>
      <c r="J32" s="769"/>
      <c r="K32" s="769"/>
      <c r="L32" s="34"/>
      <c r="M32" s="34"/>
      <c r="N32" s="54"/>
      <c r="O32" s="34"/>
      <c r="P32" s="35"/>
    </row>
    <row r="33">
      <c r="A33" s="39" t="s">
        <v>348</v>
      </c>
      <c r="B33" s="40" t="s">
        <v>349</v>
      </c>
      <c r="C33" s="40" t="s">
        <v>350</v>
      </c>
      <c r="D33" s="34"/>
      <c r="E33" s="40" t="s">
        <v>348</v>
      </c>
      <c r="F33" s="40" t="s">
        <v>349</v>
      </c>
      <c r="G33" s="40" t="s">
        <v>350</v>
      </c>
      <c r="H33" s="35"/>
      <c r="I33" s="39" t="s">
        <v>348</v>
      </c>
      <c r="J33" s="40" t="s">
        <v>349</v>
      </c>
      <c r="K33" s="40" t="s">
        <v>350</v>
      </c>
      <c r="L33" s="34"/>
      <c r="M33" s="40" t="s">
        <v>348</v>
      </c>
      <c r="N33" s="37" t="s">
        <v>349</v>
      </c>
      <c r="O33" s="40" t="s">
        <v>350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351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351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352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352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353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353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354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354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355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355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264</v>
      </c>
      <c r="B1" s="780"/>
      <c r="C1" s="17"/>
      <c r="D1" s="3" t="s">
        <v>265</v>
      </c>
      <c r="E1" s="3" t="s">
        <v>266</v>
      </c>
      <c r="F1" s="3" t="s">
        <v>267</v>
      </c>
      <c r="G1" s="3" t="s">
        <v>268</v>
      </c>
      <c r="H1" s="7" t="s">
        <v>269</v>
      </c>
    </row>
    <row r="2">
      <c r="A2" s="781"/>
      <c r="B2" s="782"/>
      <c r="C2" s="10" t="s">
        <v>270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255</v>
      </c>
      <c r="L5" s="10" t="s">
        <v>273</v>
      </c>
    </row>
    <row r="6">
      <c r="A6" s="781"/>
      <c r="B6" s="782"/>
      <c r="C6" s="10" t="s">
        <v>274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275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276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277</v>
      </c>
      <c r="B10" s="786"/>
      <c r="C10" s="17"/>
      <c r="D10" s="3" t="s">
        <v>265</v>
      </c>
      <c r="E10" s="3" t="s">
        <v>266</v>
      </c>
      <c r="F10" s="3" t="s">
        <v>267</v>
      </c>
      <c r="G10" s="3" t="s">
        <v>268</v>
      </c>
      <c r="H10" s="7" t="s">
        <v>269</v>
      </c>
    </row>
    <row r="11">
      <c r="A11" s="787"/>
      <c r="B11" s="788"/>
      <c r="C11" s="10" t="s">
        <v>270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255</v>
      </c>
      <c r="L13" s="10" t="s">
        <v>273</v>
      </c>
    </row>
    <row r="14">
      <c r="A14" s="787"/>
      <c r="B14" s="788"/>
      <c r="H14" s="18"/>
      <c r="J14" s="10" t="s">
        <v>275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274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278</v>
      </c>
      <c r="R15" s="10" t="s">
        <v>279</v>
      </c>
    </row>
    <row r="16">
      <c r="A16" s="789"/>
      <c r="B16" s="790"/>
      <c r="C16" s="19" t="s">
        <v>276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280</v>
      </c>
      <c r="B19" s="792"/>
      <c r="C19" s="17"/>
      <c r="D19" s="3" t="s">
        <v>265</v>
      </c>
      <c r="E19" s="3" t="s">
        <v>266</v>
      </c>
      <c r="F19" s="3" t="s">
        <v>267</v>
      </c>
      <c r="G19" s="3" t="s">
        <v>268</v>
      </c>
      <c r="H19" s="7" t="s">
        <v>269</v>
      </c>
    </row>
    <row r="20">
      <c r="A20" s="793"/>
      <c r="B20" s="794"/>
      <c r="C20" s="10" t="s">
        <v>270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255</v>
      </c>
      <c r="L22" s="10" t="s">
        <v>273</v>
      </c>
    </row>
    <row r="23">
      <c r="A23" s="793"/>
      <c r="B23" s="794"/>
      <c r="H23" s="18"/>
      <c r="J23" s="10" t="s">
        <v>275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274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276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281</v>
      </c>
      <c r="K2" s="1" t="s">
        <v>282</v>
      </c>
      <c r="O2" s="1" t="s">
        <v>283</v>
      </c>
    </row>
    <row r="3">
      <c r="A3" s="1" t="s">
        <v>254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284</v>
      </c>
      <c r="B4" s="1">
        <f>تسجيل1!C7</f>
        <v>300</v>
      </c>
      <c r="J4" s="15">
        <v>4</v>
      </c>
      <c r="K4" s="15">
        <v>2</v>
      </c>
    </row>
    <row r="5">
      <c r="A5" s="1" t="s">
        <v>255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281</v>
      </c>
      <c r="B6" s="1">
        <f>'Cutting Ro-1'!L14</f>
        <v>10</v>
      </c>
      <c r="C6" s="1" t="s">
        <v>285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286</v>
      </c>
      <c r="B9" s="1">
        <f>O8</f>
        <v>4</v>
      </c>
      <c r="J9" s="15">
        <v>9</v>
      </c>
      <c r="K9" s="15">
        <v>4</v>
      </c>
    </row>
    <row r="10">
      <c r="A10" s="12" t="s">
        <v>287</v>
      </c>
      <c r="B10" s="13">
        <f>(((B4-(تسجيل1!C22*2))/200)+1)*B9</f>
        <v>8</v>
      </c>
      <c r="C10" s="647" t="s">
        <v>288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289</v>
      </c>
      <c r="B11" s="13">
        <f>E10/B9</f>
        <v>2</v>
      </c>
      <c r="C11" s="647" t="s">
        <v>288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290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3.5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178</v>
      </c>
      <c r="AH28" s="590" t="s">
        <v>199</v>
      </c>
      <c r="AI28" s="590" t="s">
        <v>168</v>
      </c>
      <c r="AJ28" s="590" t="s">
        <v>180</v>
      </c>
      <c r="AK28" s="590" t="s">
        <v>200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204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205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206</v>
      </c>
      <c r="AT41" s="622"/>
      <c r="AU41" s="622"/>
      <c r="AW41" s="477"/>
      <c r="BD41" s="408" t="s">
        <v>207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208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209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210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212</v>
      </c>
      <c r="T52" s="451" t="s">
        <v>181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213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208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210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212</v>
      </c>
      <c r="T70" s="451" t="s">
        <v>181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214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215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96EDC75-ACDB-41AC-8F57-AFF79EEEE03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8F195BB-8181-4480-8623-8E7698262D5B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E213E7DA-06F2-47BC-BAEA-4910D8831E3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ECABE09-0421-4D1A-9283-4FED5A0245EB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2F7E4427-06E3-425E-ACDF-06530FB2E5A5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990FD20C-98C9-4F43-B3B5-0C852B44BBE9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D24FF80-C51E-4DDD-AA19-47BFED691D4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3424D91-24A9-409F-87A0-693EFAC24AC3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26A3D710-FDFB-4095-8CAC-193E59FD7C27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6557D05-D526-4D8E-8606-0921FBD7E3D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C621F30-02F7-47F5-A5AE-AFED774F2AD7}">
          <x14:formula1>
            <xm:f>wavy2!$A$19:$A$20</xm:f>
          </x14:formula1>
          <xm:sqref>BE9</xm:sqref>
        </x14:dataValidation>
        <x14:dataValidation type="list" allowBlank="1" showInputMessage="1" showErrorMessage="1" xr:uid="{E81DBA40-ECD9-445C-A33A-2A5080DAAC59}">
          <x14:formula1>
            <xm:f>wavy1!$A$19:$A$20</xm:f>
          </x14:formula1>
          <xm:sqref>AT9</xm:sqref>
        </x14:dataValidation>
        <x14:dataValidation type="list" allowBlank="1" showInputMessage="1" showErrorMessage="1" xr:uid="{D15B039C-7804-43E4-82DF-AA7F62531785}">
          <x14:formula1>
            <xm:f>Sheet2!$B$5:$B$7</xm:f>
          </x14:formula1>
          <xm:sqref>T25 T46 T64</xm:sqref>
        </x14:dataValidation>
        <x14:dataValidation type="list" allowBlank="1" showInputMessage="1" showErrorMessage="1" xr:uid="{2C64C31E-F2DB-4F24-9A73-95982BE67CD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538D04A-BA5E-4FB4-A68F-5361547F672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A47A5F9-734A-43F2-832E-055EC6FE2A5D}">
          <x14:formula1>
            <xm:f>Sheet2!$C$5:$C$6</xm:f>
          </x14:formula1>
          <xm:sqref>T26</xm:sqref>
        </x14:dataValidation>
        <x14:dataValidation type="list" allowBlank="1" showInputMessage="1" showErrorMessage="1" xr:uid="{80FB6C92-25D7-43B9-B6D8-A7AC5D0B62DC}">
          <x14:formula1>
            <xm:f>Sheet2!$A$5</xm:f>
          </x14:formula1>
          <xm:sqref>U31</xm:sqref>
        </x14:dataValidation>
        <x14:dataValidation type="list" allowBlank="1" showInputMessage="1" showErrorMessage="1" xr:uid="{1A1601ED-0C1F-443B-8DA9-7EC25555D744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16FE62F7-4623-4B99-BCB7-C5745E3A29F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19E30F1-E5AC-4B40-80FD-CF36579AB116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D240289-D9EE-43BB-981A-E6F397A2693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6EE822A7-9AE2-45CA-8B21-919D80694649}">
          <x14:formula1>
            <xm:f>Sheet2!$D$5:$D$6</xm:f>
          </x14:formula1>
          <xm:sqref>T32 T53 T71</xm:sqref>
        </x14:dataValidation>
        <x14:dataValidation type="list" allowBlank="1" showInputMessage="1" showErrorMessage="1" xr:uid="{AE204454-0B09-4424-9BF2-A824D89CD6BD}">
          <x14:formula1>
            <xm:f>Sheet2!$A$6</xm:f>
          </x14:formula1>
          <xm:sqref>AC36</xm:sqref>
        </x14:dataValidation>
        <x14:dataValidation type="list" allowBlank="1" showInputMessage="1" showErrorMessage="1" xr:uid="{EBA5752A-E3E0-4D68-B7F8-852096DF447C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254</v>
      </c>
      <c r="B1" s="1" t="s">
        <v>255</v>
      </c>
      <c r="C1" s="1" t="s">
        <v>256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257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258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259</v>
      </c>
      <c r="I7" s="797"/>
      <c r="J7" s="797"/>
      <c r="K7" s="798"/>
    </row>
    <row r="8">
      <c r="A8" s="4" t="s">
        <v>260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261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262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257</v>
      </c>
      <c r="C14" s="1">
        <f>IF(Format!N8=1,B2,IF(Format!N8=2,'Format διαστασης οδηγου'!B2-11,"-------"))</f>
        <v>700</v>
      </c>
      <c r="K14" s="8"/>
    </row>
    <row r="15">
      <c r="A15" s="4" t="s">
        <v>258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263</v>
      </c>
      <c r="I15" s="797"/>
      <c r="J15" s="797"/>
      <c r="K15" s="798"/>
    </row>
    <row r="16">
      <c r="A16" s="4" t="s">
        <v>260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261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262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45557.4408187963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C6A06968-086F-48CC-A34C-1AF6F32B3762}">
      <formula1>$N$2:$N$20</formula1>
    </dataValidation>
    <dataValidation type="list" allowBlank="1" showInputMessage="1" showErrorMessage="1" sqref="G63:G75" xr:uid="{47CF14F9-7DE1-474F-8BEC-654547BB6FE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45557.440818807867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3A162F5-F9E4-4454-AB44-EDEC167D9972}">
      <formula1>$U$4:$U$5</formula1>
    </dataValidation>
    <dataValidation type="list" allowBlank="1" showInputMessage="1" showErrorMessage="1" sqref="F72:F80" xr:uid="{112EBCCD-0F83-4E05-BE71-37339B848E0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442</v>
      </c>
      <c r="B1" s="271">
        <f>(F1*D1)/10000</f>
        <v>12.5</v>
      </c>
      <c r="C1" s="272" t="s">
        <v>426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45557.440818854164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454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472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32CECC8-877A-4B04-B9CB-A18DB91378C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442</v>
      </c>
      <c r="B1" s="271">
        <f>(F1*D1)/10000</f>
        <v>35</v>
      </c>
      <c r="C1" s="272" t="s">
        <v>426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443</v>
      </c>
      <c r="B2" s="187" t="s">
        <v>444</v>
      </c>
      <c r="C2" s="187" t="s">
        <v>445</v>
      </c>
      <c r="D2" s="187" t="s">
        <v>64</v>
      </c>
      <c r="E2" s="187" t="s">
        <v>446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45557.440818888892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454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458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467</v>
      </c>
      <c r="O15" s="214"/>
      <c r="P15" s="214"/>
      <c r="Q15" s="214"/>
      <c r="R15" s="393" t="s">
        <v>468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469</v>
      </c>
      <c r="O16" s="214"/>
      <c r="P16" s="214"/>
      <c r="Q16" s="214"/>
      <c r="R16" s="211" t="s">
        <v>470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471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472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473</v>
      </c>
      <c r="O49" s="214"/>
      <c r="P49" s="211"/>
      <c r="Q49" s="216"/>
      <c r="R49" s="247" t="s">
        <v>474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475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D574C0FC-4320-4F32-9F2A-5AE6ECC4EEF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476</v>
      </c>
      <c r="B2" s="316" t="s">
        <v>198</v>
      </c>
      <c r="C2" s="316" t="s">
        <v>477</v>
      </c>
      <c r="E2" s="316" t="s">
        <v>9</v>
      </c>
      <c r="F2" s="315" t="s">
        <v>30</v>
      </c>
      <c r="H2" s="321" t="s">
        <v>9</v>
      </c>
      <c r="I2" s="353" t="s">
        <v>478</v>
      </c>
      <c r="J2" s="354" t="s">
        <v>479</v>
      </c>
      <c r="K2" s="355" t="s">
        <v>480</v>
      </c>
      <c r="M2" s="356" t="s">
        <v>481</v>
      </c>
      <c r="N2" s="356" t="s">
        <v>482</v>
      </c>
      <c r="O2" s="0" t="s">
        <v>9</v>
      </c>
      <c r="P2" s="357"/>
      <c r="R2" s="332"/>
      <c r="S2" s="315" t="s">
        <v>198</v>
      </c>
      <c r="T2" s="315" t="s">
        <v>477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478</v>
      </c>
      <c r="AA2" s="323" t="s">
        <v>479</v>
      </c>
      <c r="AB2" s="323" t="s">
        <v>480</v>
      </c>
      <c r="AD2" s="0" t="s">
        <v>481</v>
      </c>
      <c r="AE2" s="0" t="s">
        <v>482</v>
      </c>
      <c r="AF2" s="0" t="s">
        <v>9</v>
      </c>
      <c r="AG2" s="357"/>
    </row>
    <row r="3" ht="22.5" customHeight="1">
      <c r="A3" s="322" t="s">
        <v>179</v>
      </c>
      <c r="B3" s="323">
        <v>2.5</v>
      </c>
      <c r="C3" s="323">
        <v>11.75</v>
      </c>
      <c r="E3" s="323" t="s">
        <v>483</v>
      </c>
      <c r="F3" s="323">
        <f>Sheet2!B42</f>
        <v>450</v>
      </c>
      <c r="H3" s="556" t="s">
        <v>484</v>
      </c>
      <c r="I3" s="358">
        <v>2</v>
      </c>
      <c r="J3" s="359">
        <v>75</v>
      </c>
      <c r="K3" s="360">
        <f ref="K3:K10" t="shared" si="0">I3*J3</f>
        <v>150</v>
      </c>
      <c r="M3" s="361" t="s">
        <v>485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61" t="str">
        <f>IF((N6&gt;0),"OK","WAIT")</f>
        <v>OK</v>
      </c>
      <c r="P3" s="357"/>
      <c r="R3" s="332"/>
      <c r="S3" s="375" t="s">
        <v>451</v>
      </c>
      <c r="T3" s="323">
        <v>17</v>
      </c>
      <c r="U3" s="315"/>
      <c r="V3" s="323" t="s">
        <v>483</v>
      </c>
      <c r="W3" s="323">
        <f>Sheet2!B42</f>
        <v>450</v>
      </c>
      <c r="X3" s="315"/>
      <c r="Y3" s="331" t="s">
        <v>486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485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179</v>
      </c>
      <c r="B4" s="323">
        <v>2.7</v>
      </c>
      <c r="C4" s="323">
        <v>13.5</v>
      </c>
      <c r="E4" s="323" t="s">
        <v>487</v>
      </c>
      <c r="F4" s="323">
        <f>Sheet2!B43</f>
        <v>130</v>
      </c>
      <c r="H4" s="556" t="s">
        <v>488</v>
      </c>
      <c r="I4" s="358">
        <v>2</v>
      </c>
      <c r="J4" s="359"/>
      <c r="K4" s="360">
        <f t="shared" si="0"/>
        <v>0</v>
      </c>
      <c r="M4" s="361" t="s">
        <v>489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487</v>
      </c>
      <c r="W4" s="323">
        <f>Sheet2!B43</f>
        <v>130</v>
      </c>
      <c r="X4" s="315"/>
      <c r="Y4" s="331" t="s">
        <v>488</v>
      </c>
      <c r="Z4" s="367">
        <v>2</v>
      </c>
      <c r="AA4" s="323">
        <v>15</v>
      </c>
      <c r="AB4" s="323">
        <f t="shared" si="1"/>
        <v>30</v>
      </c>
      <c r="AD4" s="380" t="s">
        <v>489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179</v>
      </c>
      <c r="B5" s="323">
        <v>3</v>
      </c>
      <c r="C5" s="323">
        <v>13.5</v>
      </c>
      <c r="E5" s="323" t="s">
        <v>180</v>
      </c>
      <c r="F5" s="323">
        <f>Sheet2!B44</f>
        <v>175</v>
      </c>
      <c r="H5" s="556" t="s">
        <v>490</v>
      </c>
      <c r="I5" s="358">
        <v>16</v>
      </c>
      <c r="J5" s="359">
        <v>10</v>
      </c>
      <c r="K5" s="360">
        <f t="shared" si="0"/>
        <v>160</v>
      </c>
      <c r="M5" s="361" t="s">
        <v>491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3"/>
      <c r="T5" s="323"/>
      <c r="U5" s="315"/>
      <c r="V5" s="323" t="s">
        <v>180</v>
      </c>
      <c r="W5" s="323">
        <f>Sheet2!B44</f>
        <v>175</v>
      </c>
      <c r="X5" s="315"/>
      <c r="Y5" s="331" t="s">
        <v>492</v>
      </c>
      <c r="Z5" s="367">
        <v>1</v>
      </c>
      <c r="AA5" s="323">
        <v>150</v>
      </c>
      <c r="AB5" s="323">
        <f t="shared" si="1"/>
        <v>150</v>
      </c>
      <c r="AD5" s="380" t="s">
        <v>491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179</v>
      </c>
      <c r="B6" s="323">
        <v>3.5</v>
      </c>
      <c r="C6" s="323">
        <v>14.6</v>
      </c>
      <c r="E6" s="323" t="s">
        <v>493</v>
      </c>
      <c r="F6" s="323">
        <v>250</v>
      </c>
      <c r="H6" s="556" t="s">
        <v>494</v>
      </c>
      <c r="I6" s="358">
        <v>16</v>
      </c>
      <c r="J6" s="359">
        <v>1</v>
      </c>
      <c r="K6" s="360">
        <f t="shared" si="0"/>
        <v>16</v>
      </c>
      <c r="M6" s="361" t="s">
        <v>495</v>
      </c>
      <c r="N6" s="361">
        <f>(N5+'شماسي و كانتليفر'!F10)*(N4)</f>
        <v>3650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496</v>
      </c>
      <c r="W6" s="323">
        <v>250</v>
      </c>
      <c r="X6" s="315"/>
      <c r="Y6" s="331" t="s">
        <v>497</v>
      </c>
      <c r="Z6" s="367">
        <v>1</v>
      </c>
      <c r="AA6" s="323">
        <v>150</v>
      </c>
      <c r="AB6" s="323">
        <f t="shared" si="1"/>
        <v>150</v>
      </c>
      <c r="AD6" s="380" t="s">
        <v>495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498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499</v>
      </c>
      <c r="I7" s="358">
        <v>2</v>
      </c>
      <c r="J7" s="359">
        <v>80</v>
      </c>
      <c r="K7" s="360">
        <f t="shared" si="0"/>
        <v>160</v>
      </c>
      <c r="M7" s="361" t="s">
        <v>500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175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501</v>
      </c>
      <c r="Z7" s="367">
        <v>1</v>
      </c>
      <c r="AA7" s="323">
        <v>150</v>
      </c>
      <c r="AB7" s="323">
        <f t="shared" si="1"/>
        <v>150</v>
      </c>
      <c r="AD7" s="380" t="s">
        <v>500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498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502</v>
      </c>
      <c r="I8" s="358">
        <v>2</v>
      </c>
      <c r="J8" s="359">
        <v>20</v>
      </c>
      <c r="K8" s="360">
        <f t="shared" si="0"/>
        <v>40</v>
      </c>
      <c r="M8" s="361" t="s">
        <v>503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504</v>
      </c>
      <c r="Z8" s="367">
        <v>2</v>
      </c>
      <c r="AA8" s="323">
        <v>50</v>
      </c>
      <c r="AB8" s="323">
        <f t="shared" si="1"/>
        <v>100</v>
      </c>
      <c r="AD8" s="380" t="s">
        <v>503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498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505</v>
      </c>
      <c r="I9" s="358">
        <v>7</v>
      </c>
      <c r="J9" s="359">
        <v>5</v>
      </c>
      <c r="K9" s="360">
        <f t="shared" si="0"/>
        <v>35</v>
      </c>
      <c r="M9" s="361" t="s">
        <v>506</v>
      </c>
      <c r="N9" s="361" t="e">
        <f>N8*N7</f>
        <v>#VALUE!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507</v>
      </c>
      <c r="Z9" s="367">
        <v>36</v>
      </c>
      <c r="AA9" s="323">
        <v>25</v>
      </c>
      <c r="AB9" s="323">
        <f t="shared" si="1"/>
        <v>900</v>
      </c>
      <c r="AD9" s="380" t="s">
        <v>506</v>
      </c>
      <c r="AE9" s="380">
        <f>AE8*AE7</f>
        <v>4200</v>
      </c>
      <c r="AF9" s="380"/>
      <c r="AG9" s="357"/>
    </row>
    <row r="10" ht="18.75">
      <c r="A10" s="322" t="s">
        <v>498</v>
      </c>
      <c r="B10" s="323">
        <v>3.3</v>
      </c>
      <c r="C10" s="323">
        <v>16.5</v>
      </c>
      <c r="E10" s="323" t="s">
        <v>223</v>
      </c>
      <c r="F10" s="323">
        <f>W11</f>
        <v>225</v>
      </c>
      <c r="H10" s="556" t="s">
        <v>508</v>
      </c>
      <c r="I10" s="358">
        <v>8</v>
      </c>
      <c r="J10" s="359">
        <v>50</v>
      </c>
      <c r="K10" s="360">
        <f t="shared" si="0"/>
        <v>400</v>
      </c>
      <c r="M10" s="361" t="s">
        <v>509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1"/>
      <c r="P10" s="357"/>
      <c r="R10" s="332"/>
      <c r="S10" s="323"/>
      <c r="T10" s="323"/>
      <c r="U10" s="315"/>
      <c r="V10" s="323" t="s">
        <v>510</v>
      </c>
      <c r="W10" s="323">
        <v>90</v>
      </c>
      <c r="X10" s="315"/>
      <c r="Y10" s="331" t="s">
        <v>511</v>
      </c>
      <c r="Z10" s="367">
        <v>1</v>
      </c>
      <c r="AA10" s="323">
        <v>75</v>
      </c>
      <c r="AB10" s="323">
        <f t="shared" si="1"/>
        <v>75</v>
      </c>
      <c r="AD10" s="380" t="s">
        <v>509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512</v>
      </c>
      <c r="F11" s="325">
        <v>450</v>
      </c>
      <c r="H11" s="366" t="s">
        <v>513</v>
      </c>
      <c r="I11" s="362"/>
      <c r="J11" s="363"/>
      <c r="K11" s="364">
        <v>250</v>
      </c>
      <c r="M11" s="361" t="s">
        <v>514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5"/>
      <c r="T11" s="315"/>
      <c r="U11" s="315"/>
      <c r="V11" s="323" t="s">
        <v>223</v>
      </c>
      <c r="W11" s="323">
        <f>Sheet2!B14/1000</f>
        <v>225</v>
      </c>
      <c r="X11" s="315"/>
      <c r="Y11" s="331" t="s">
        <v>515</v>
      </c>
      <c r="Z11" s="367">
        <v>1</v>
      </c>
      <c r="AA11" s="323">
        <v>75</v>
      </c>
      <c r="AB11" s="323">
        <f t="shared" si="1"/>
        <v>75</v>
      </c>
      <c r="AD11" s="380" t="s">
        <v>514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516</v>
      </c>
      <c r="F12" s="327">
        <v>450</v>
      </c>
      <c r="H12" s="365" t="s">
        <v>517</v>
      </c>
      <c r="I12" s="358"/>
      <c r="J12" s="359"/>
      <c r="K12" s="365">
        <v>2700</v>
      </c>
      <c r="M12" s="361" t="s">
        <v>518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512</v>
      </c>
      <c r="W12" s="323">
        <v>500</v>
      </c>
      <c r="X12" s="315"/>
      <c r="Y12" s="380" t="s">
        <v>517</v>
      </c>
      <c r="Z12" s="367"/>
      <c r="AA12" s="323"/>
      <c r="AB12" s="217">
        <f>Sheet2!B45</f>
        <v>4000</v>
      </c>
      <c r="AD12" s="380" t="s">
        <v>519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520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519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5"/>
      <c r="T13" s="315"/>
      <c r="U13" s="315"/>
      <c r="V13" s="323" t="s">
        <v>516</v>
      </c>
      <c r="W13" s="323">
        <v>500</v>
      </c>
      <c r="X13" s="315"/>
      <c r="Y13" s="331" t="s">
        <v>521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520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522</v>
      </c>
      <c r="J15" s="315" t="s">
        <v>523</v>
      </c>
      <c r="K15" s="315" t="s">
        <v>524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525</v>
      </c>
      <c r="I16" s="323">
        <v>5.8</v>
      </c>
      <c r="J16" s="323">
        <v>8.6</v>
      </c>
      <c r="K16" s="323">
        <v>11.4</v>
      </c>
      <c r="M16" s="361"/>
      <c r="N16" s="361" t="e">
        <f>N6+N9+N10+N11+تسعير!AO8</f>
        <v>#VALUE!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178</v>
      </c>
      <c r="F17" s="315" t="s">
        <v>526</v>
      </c>
      <c r="H17" s="323" t="s">
        <v>527</v>
      </c>
      <c r="I17" s="323">
        <v>5.65</v>
      </c>
      <c r="J17" s="323" t="s">
        <v>528</v>
      </c>
      <c r="K17" s="323" t="s">
        <v>528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522</v>
      </c>
      <c r="AA17" s="315" t="s">
        <v>523</v>
      </c>
      <c r="AB17" s="315" t="s">
        <v>524</v>
      </c>
      <c r="AG17" s="357"/>
    </row>
    <row r="18" ht="18.75">
      <c r="A18" s="332"/>
      <c r="E18" s="316" t="s">
        <v>529</v>
      </c>
      <c r="F18" s="315" t="s">
        <v>181</v>
      </c>
      <c r="H18" s="323" t="s">
        <v>530</v>
      </c>
      <c r="I18" s="323">
        <v>6.1</v>
      </c>
      <c r="J18" s="323" t="s">
        <v>528</v>
      </c>
      <c r="K18" s="323" t="s">
        <v>528</v>
      </c>
      <c r="P18" s="357"/>
      <c r="R18" s="332"/>
      <c r="V18" s="323" t="s">
        <v>178</v>
      </c>
      <c r="W18" s="331" t="s">
        <v>526</v>
      </c>
      <c r="X18" s="315"/>
      <c r="Y18" s="323" t="s">
        <v>451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200</v>
      </c>
      <c r="H19" s="323" t="s">
        <v>532</v>
      </c>
      <c r="I19" s="323">
        <v>6.5</v>
      </c>
      <c r="J19" s="323" t="s">
        <v>528</v>
      </c>
      <c r="K19" s="323" t="s">
        <v>528</v>
      </c>
      <c r="P19" s="357"/>
      <c r="R19" s="332"/>
      <c r="V19" s="323" t="s">
        <v>529</v>
      </c>
      <c r="W19" s="331" t="s">
        <v>181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528</v>
      </c>
      <c r="K20" s="323" t="s">
        <v>528</v>
      </c>
      <c r="P20" s="357"/>
      <c r="R20" s="332"/>
      <c r="V20" s="323"/>
      <c r="W20" s="331" t="s">
        <v>200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477</v>
      </c>
      <c r="C27" s="337" t="s">
        <v>29</v>
      </c>
      <c r="D27" s="337" t="s">
        <v>538</v>
      </c>
      <c r="E27" s="338" t="s">
        <v>449</v>
      </c>
      <c r="F27" s="337" t="s">
        <v>539</v>
      </c>
      <c r="G27" s="337" t="s">
        <v>443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244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477</v>
      </c>
      <c r="C60" s="337" t="s">
        <v>29</v>
      </c>
      <c r="D60" s="337" t="s">
        <v>538</v>
      </c>
      <c r="E60" s="338" t="s">
        <v>449</v>
      </c>
      <c r="F60" s="337" t="s">
        <v>539</v>
      </c>
      <c r="G60" s="337" t="s">
        <v>443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244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511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CC841A4-9F62-43A0-8436-D5FB66F1E59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426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426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45557.440819016207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45557.440819016207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449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449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371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472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472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426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45557.440819143521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426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45557.440819143521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449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449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451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453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455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457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459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461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463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371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465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472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472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4DAC2E1E-9908-4CF4-8077-D7F67ACDB15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421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359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422</v>
      </c>
      <c r="F3" s="659" t="s">
        <v>423</v>
      </c>
      <c r="G3" s="659"/>
    </row>
    <row r="4" ht="18" customHeight="1">
      <c r="A4" s="11" t="s">
        <v>291</v>
      </c>
      <c r="F4" s="663" t="s">
        <v>424</v>
      </c>
      <c r="G4" s="664"/>
      <c r="H4" s="664"/>
      <c r="I4" s="665"/>
      <c r="J4" s="10"/>
    </row>
    <row r="5" ht="18" customHeight="1">
      <c r="A5" s="11" t="s">
        <v>292</v>
      </c>
      <c r="F5" s="666" t="s">
        <v>425</v>
      </c>
      <c r="G5" s="657"/>
      <c r="H5" s="657"/>
      <c r="I5" s="658"/>
      <c r="J5" s="10"/>
    </row>
    <row r="6" ht="18" customHeight="1">
      <c r="A6" s="11" t="s">
        <v>363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426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293</v>
      </c>
    </row>
    <row r="10" ht="18" customHeight="1">
      <c r="A10" s="11" t="s">
        <v>294</v>
      </c>
    </row>
    <row r="11" ht="18" customHeight="1">
      <c r="A11" s="11" t="s">
        <v>310</v>
      </c>
      <c r="B11" s="646" t="s">
        <v>427</v>
      </c>
      <c r="C11" s="647"/>
      <c r="D11" s="657" t="s">
        <v>428</v>
      </c>
      <c r="E11" s="658"/>
    </row>
    <row r="12" ht="18" customHeight="1">
      <c r="A12" s="11" t="s">
        <v>295</v>
      </c>
    </row>
    <row r="13" ht="18" customHeight="1">
      <c r="A13" s="11" t="s">
        <v>429</v>
      </c>
    </row>
    <row r="14" ht="18" customHeight="1"/>
    <row r="15" ht="24.6" customHeight="1">
      <c r="A15" s="11" t="s">
        <v>298</v>
      </c>
      <c r="Q15" s="651"/>
      <c r="R15" s="651"/>
      <c r="S15" s="651"/>
    </row>
    <row r="16" ht="18" customHeight="1">
      <c r="C16" s="659" t="s">
        <v>430</v>
      </c>
      <c r="D16" s="659"/>
      <c r="E16" s="659"/>
      <c r="F16" s="1" t="s">
        <v>431</v>
      </c>
    </row>
    <row r="17" ht="18" customHeight="1">
      <c r="A17" s="659" t="s">
        <v>296</v>
      </c>
      <c r="B17" s="659"/>
      <c r="C17" s="659"/>
    </row>
    <row r="18" ht="18" customHeight="1">
      <c r="A18" s="648" t="s">
        <v>432</v>
      </c>
      <c r="B18" s="649"/>
      <c r="C18" s="14">
        <f>'Format Φωτισμου'!B9</f>
        <v>4</v>
      </c>
    </row>
    <row r="19" ht="18" customHeight="1">
      <c r="A19" s="648" t="s">
        <v>433</v>
      </c>
      <c r="B19" s="649"/>
      <c r="C19" s="14">
        <f>'Format Φωτισμου'!B12</f>
        <v>8</v>
      </c>
    </row>
    <row r="20" ht="18" customHeight="1">
      <c r="A20" s="648" t="s">
        <v>434</v>
      </c>
      <c r="B20" s="649"/>
      <c r="C20" s="14">
        <f>C19/C18</f>
        <v>2</v>
      </c>
    </row>
    <row r="21" ht="18" customHeight="1">
      <c r="A21" s="653" t="s">
        <v>435</v>
      </c>
      <c r="B21" s="654"/>
      <c r="C21" s="655">
        <v>20</v>
      </c>
      <c r="D21" s="656"/>
      <c r="E21" s="646" t="s">
        <v>436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437</v>
      </c>
      <c r="B22" s="649"/>
      <c r="C22" s="179">
        <v>50</v>
      </c>
      <c r="D22" s="184" t="s">
        <v>438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439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440</v>
      </c>
      <c r="H26" s="1" t="s">
        <v>441</v>
      </c>
    </row>
    <row r="27" ht="18" customHeight="1">
      <c r="A27" s="11" t="s">
        <v>307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308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310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