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<sst xmlns="http://schemas.openxmlformats.org/spreadsheetml/2006/main" count="598" uniqueCount="598">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</sst>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217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218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219</v>
      </c>
      <c r="B10" s="579"/>
    </row>
    <row r="11">
      <c r="A11" s="233" t="s">
        <v>220</v>
      </c>
      <c r="B11" s="233" t="s">
        <v>221</v>
      </c>
    </row>
    <row r="12">
      <c r="A12" s="233" t="s">
        <v>222</v>
      </c>
      <c r="B12" s="559">
        <v>45000</v>
      </c>
    </row>
    <row r="13">
      <c r="A13" s="233" t="s">
        <v>223</v>
      </c>
      <c r="B13" s="559">
        <v>45000</v>
      </c>
    </row>
    <row r="14">
      <c r="A14" s="549" t="s">
        <v>224</v>
      </c>
      <c r="B14" s="559">
        <v>225000</v>
      </c>
    </row>
    <row r="15">
      <c r="A15" s="233" t="s">
        <v>225</v>
      </c>
      <c r="B15" s="559">
        <v>60000</v>
      </c>
    </row>
    <row r="16">
      <c r="A16" s="233" t="s">
        <v>226</v>
      </c>
      <c r="B16" s="559">
        <v>275</v>
      </c>
    </row>
    <row r="17">
      <c r="A17" s="233" t="s">
        <v>227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228</v>
      </c>
      <c r="B33" s="559">
        <v>11000</v>
      </c>
    </row>
    <row r="34">
      <c r="A34" s="233" t="s">
        <v>229</v>
      </c>
      <c r="B34" s="559">
        <v>2000</v>
      </c>
    </row>
    <row r="35">
      <c r="A35" s="233" t="s">
        <v>230</v>
      </c>
      <c r="B35" s="559">
        <v>1500</v>
      </c>
    </row>
    <row r="36">
      <c r="A36" s="233" t="s">
        <v>231</v>
      </c>
      <c r="B36" s="559">
        <v>1500</v>
      </c>
    </row>
    <row r="37">
      <c r="A37" s="233" t="s">
        <v>232</v>
      </c>
      <c r="B37" s="559">
        <v>5000</v>
      </c>
    </row>
    <row r="38">
      <c r="A38" s="233" t="s">
        <v>233</v>
      </c>
      <c r="B38" s="559">
        <v>800</v>
      </c>
    </row>
    <row r="39">
      <c r="A39" s="233" t="s">
        <v>234</v>
      </c>
      <c r="B39" s="559">
        <v>130</v>
      </c>
    </row>
    <row r="40">
      <c r="A40" s="233" t="s">
        <v>235</v>
      </c>
      <c r="B40" s="559">
        <v>90</v>
      </c>
    </row>
    <row r="41">
      <c r="A41" s="233" t="s">
        <v>236</v>
      </c>
      <c r="B41" s="559">
        <v>25</v>
      </c>
    </row>
    <row r="42" ht="18.75">
      <c r="A42" s="323" t="s">
        <v>237</v>
      </c>
      <c r="B42" s="559">
        <v>450</v>
      </c>
    </row>
    <row r="43" ht="18.75">
      <c r="A43" s="323" t="s">
        <v>238</v>
      </c>
      <c r="B43" s="559">
        <v>130</v>
      </c>
    </row>
    <row r="44" ht="18.75">
      <c r="A44" s="323" t="s">
        <v>239</v>
      </c>
      <c r="B44" s="559">
        <v>175</v>
      </c>
    </row>
    <row r="45">
      <c r="A45" s="549" t="s">
        <v>240</v>
      </c>
      <c r="B45" s="559">
        <v>4000</v>
      </c>
    </row>
    <row r="46">
      <c r="A46" s="549" t="s">
        <v>241</v>
      </c>
      <c r="B46" s="559">
        <v>3000</v>
      </c>
    </row>
    <row r="47">
      <c r="A47" s="233" t="s">
        <v>242</v>
      </c>
      <c r="B47" s="559">
        <v>130</v>
      </c>
    </row>
    <row r="48">
      <c r="A48" s="233" t="s">
        <v>243</v>
      </c>
      <c r="B48" s="559">
        <v>25</v>
      </c>
    </row>
    <row r="49">
      <c r="A49" s="233" t="s">
        <v>244</v>
      </c>
      <c r="B49" s="559">
        <v>1200</v>
      </c>
    </row>
    <row r="50">
      <c r="A50" s="233" t="s">
        <v>245</v>
      </c>
      <c r="B50" s="559">
        <v>150</v>
      </c>
    </row>
    <row r="51">
      <c r="A51" s="233" t="s">
        <v>246</v>
      </c>
      <c r="B51" s="559">
        <v>150</v>
      </c>
    </row>
    <row r="52">
      <c r="A52" s="233" t="s">
        <v>247</v>
      </c>
      <c r="B52" s="559">
        <v>250</v>
      </c>
    </row>
    <row r="53">
      <c r="A53" s="233" t="s">
        <v>248</v>
      </c>
      <c r="B53" s="559">
        <v>80</v>
      </c>
    </row>
    <row r="54">
      <c r="A54" s="549" t="s">
        <v>249</v>
      </c>
      <c r="B54" s="559">
        <v>1200</v>
      </c>
    </row>
    <row r="55">
      <c r="A55" s="528" t="s">
        <v>250</v>
      </c>
      <c r="B55" s="559">
        <v>23000</v>
      </c>
    </row>
    <row r="56">
      <c r="A56" s="528" t="s">
        <v>251</v>
      </c>
      <c r="B56" s="559">
        <v>5000</v>
      </c>
    </row>
    <row r="57">
      <c r="A57" s="558" t="s">
        <v>252</v>
      </c>
      <c r="B57" s="559">
        <v>9000</v>
      </c>
    </row>
    <row r="58">
      <c r="A58" s="233" t="s">
        <v>253</v>
      </c>
      <c r="B58" s="233">
        <v>250</v>
      </c>
    </row>
    <row r="59">
      <c r="A59" s="576" t="s">
        <v>254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360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361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359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362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255</v>
      </c>
      <c r="B6" s="694"/>
      <c r="C6" s="695"/>
      <c r="D6" s="687" t="s">
        <v>363</v>
      </c>
      <c r="E6" s="756" t="s">
        <v>364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365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366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367</v>
      </c>
      <c r="O7" s="99">
        <f>AA41/K7</f>
        <v>3014.2535679959346</v>
      </c>
      <c r="S7" s="60" t="s">
        <v>127</v>
      </c>
      <c r="T7" s="61" t="s">
        <v>368</v>
      </c>
      <c r="Z7" s="151"/>
      <c r="AA7" s="60"/>
      <c r="AB7" s="60"/>
    </row>
    <row r="8">
      <c r="A8" s="696"/>
      <c r="B8" s="697"/>
      <c r="C8" s="698"/>
      <c r="D8" s="688"/>
      <c r="E8" s="733" t="s">
        <v>369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371</v>
      </c>
      <c r="B10" s="737"/>
      <c r="C10" s="737"/>
      <c r="D10" s="737"/>
      <c r="E10" s="737"/>
      <c r="F10" s="737"/>
      <c r="G10" s="738" t="s">
        <v>372</v>
      </c>
      <c r="H10" s="738"/>
      <c r="I10" s="738" t="s">
        <v>373</v>
      </c>
      <c r="J10" s="738"/>
      <c r="K10" s="104"/>
      <c r="L10" s="739" t="s">
        <v>308</v>
      </c>
      <c r="M10" s="739"/>
      <c r="N10" s="73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221</v>
      </c>
      <c r="Z10" s="151"/>
      <c r="AA10" s="60"/>
      <c r="AB10" s="60"/>
    </row>
    <row r="11" ht="20.1" customHeight="1">
      <c r="A11" s="740" t="s">
        <v>379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380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381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282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382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383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384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385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386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387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311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388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372</v>
      </c>
      <c r="M20" s="726" t="s">
        <v>389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390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391</v>
      </c>
      <c r="B23" s="714"/>
      <c r="C23" s="714"/>
      <c r="D23" s="714"/>
      <c r="E23" s="715"/>
      <c r="F23" s="67" t="s">
        <v>392</v>
      </c>
      <c r="G23" s="68"/>
      <c r="H23" s="713" t="s">
        <v>393</v>
      </c>
      <c r="I23" s="714"/>
      <c r="J23" s="714"/>
      <c r="K23" s="714"/>
      <c r="L23" s="715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398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299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399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229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400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401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402</v>
      </c>
      <c r="C27" s="700"/>
      <c r="D27" s="700"/>
      <c r="E27" s="701"/>
      <c r="F27" s="73">
        <v>4</v>
      </c>
      <c r="G27" s="71"/>
      <c r="H27" s="72">
        <v>19</v>
      </c>
      <c r="I27" s="702" t="s">
        <v>403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404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405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406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230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407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231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408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409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410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411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412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413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414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232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415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233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416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417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418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419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234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420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421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292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293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422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360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423</v>
      </c>
      <c r="F3" s="659" t="s">
        <v>424</v>
      </c>
      <c r="G3" s="659"/>
    </row>
    <row r="4" ht="18" customHeight="1">
      <c r="A4" s="11" t="s">
        <v>292</v>
      </c>
      <c r="F4" s="663" t="s">
        <v>425</v>
      </c>
      <c r="G4" s="664"/>
      <c r="H4" s="664"/>
      <c r="I4" s="665"/>
      <c r="J4" s="10"/>
    </row>
    <row r="5" ht="18" customHeight="1">
      <c r="A5" s="11" t="s">
        <v>293</v>
      </c>
      <c r="F5" s="666" t="s">
        <v>426</v>
      </c>
      <c r="G5" s="657"/>
      <c r="H5" s="657"/>
      <c r="I5" s="658"/>
      <c r="J5" s="10"/>
    </row>
    <row r="6" ht="18" customHeight="1">
      <c r="A6" s="11" t="s">
        <v>364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6" t="s">
        <v>428</v>
      </c>
      <c r="C11" s="647"/>
      <c r="D11" s="657" t="s">
        <v>429</v>
      </c>
      <c r="E11" s="658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51"/>
      <c r="R15" s="651"/>
      <c r="S15" s="651"/>
    </row>
    <row r="16" ht="18" customHeight="1">
      <c r="C16" s="659" t="s">
        <v>431</v>
      </c>
      <c r="D16" s="659"/>
      <c r="E16" s="659"/>
      <c r="F16" s="1" t="s">
        <v>432</v>
      </c>
    </row>
    <row r="17" ht="18" customHeight="1">
      <c r="A17" s="659" t="s">
        <v>297</v>
      </c>
      <c r="B17" s="659"/>
      <c r="C17" s="659"/>
    </row>
    <row r="18" ht="18" customHeight="1">
      <c r="A18" s="648" t="s">
        <v>433</v>
      </c>
      <c r="B18" s="649"/>
      <c r="C18" s="14">
        <f>'Format Φωτισμου (2)'!B9</f>
        <v>5</v>
      </c>
    </row>
    <row r="19" ht="18" customHeight="1">
      <c r="A19" s="648" t="s">
        <v>434</v>
      </c>
      <c r="B19" s="649"/>
      <c r="C19" s="14">
        <f>'Format Φωτισμου (2)'!B12</f>
        <v>35</v>
      </c>
    </row>
    <row r="20" ht="18" customHeight="1">
      <c r="A20" s="648" t="s">
        <v>435</v>
      </c>
      <c r="B20" s="649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6" t="s">
        <v>437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438</v>
      </c>
      <c r="B22" s="649"/>
      <c r="C22" s="179">
        <v>50</v>
      </c>
      <c r="D22" s="184" t="s">
        <v>439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440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360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361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359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362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255</v>
      </c>
      <c r="B6" s="694"/>
      <c r="C6" s="695"/>
      <c r="D6" s="687" t="s">
        <v>363</v>
      </c>
      <c r="E6" s="756" t="s">
        <v>364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366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96"/>
      <c r="B8" s="697"/>
      <c r="C8" s="698"/>
      <c r="D8" s="688"/>
      <c r="E8" s="733" t="s">
        <v>369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371</v>
      </c>
      <c r="B10" s="737"/>
      <c r="C10" s="737"/>
      <c r="D10" s="737"/>
      <c r="E10" s="737"/>
      <c r="F10" s="737"/>
      <c r="G10" s="738" t="s">
        <v>372</v>
      </c>
      <c r="H10" s="738"/>
      <c r="I10" s="738" t="s">
        <v>373</v>
      </c>
      <c r="J10" s="738"/>
      <c r="K10" s="104"/>
      <c r="L10" s="739" t="s">
        <v>308</v>
      </c>
      <c r="M10" s="739"/>
      <c r="N10" s="739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221</v>
      </c>
      <c r="Z10" s="151"/>
      <c r="AA10" s="60"/>
      <c r="AB10" s="60"/>
    </row>
    <row r="11" ht="20.1" customHeight="1">
      <c r="A11" s="740" t="s">
        <v>379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380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381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282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382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383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384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385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386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387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311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388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372</v>
      </c>
      <c r="M20" s="726" t="s">
        <v>389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390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391</v>
      </c>
      <c r="B23" s="714"/>
      <c r="C23" s="714"/>
      <c r="D23" s="714"/>
      <c r="E23" s="715"/>
      <c r="F23" s="67" t="s">
        <v>392</v>
      </c>
      <c r="G23" s="68"/>
      <c r="H23" s="713" t="s">
        <v>393</v>
      </c>
      <c r="I23" s="714"/>
      <c r="J23" s="714"/>
      <c r="K23" s="714"/>
      <c r="L23" s="715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398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299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399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229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400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401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402</v>
      </c>
      <c r="C27" s="700"/>
      <c r="D27" s="700"/>
      <c r="E27" s="701"/>
      <c r="F27" s="73">
        <v>4</v>
      </c>
      <c r="G27" s="71"/>
      <c r="H27" s="72">
        <v>19</v>
      </c>
      <c r="I27" s="702" t="s">
        <v>403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404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405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406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230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407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231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408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409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410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411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412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413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414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232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415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233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416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417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418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419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234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420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421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292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293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70" t="s">
        <v>300</v>
      </c>
      <c r="K1" s="771"/>
      <c r="L1" s="771"/>
      <c r="M1" s="772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339</v>
      </c>
      <c r="D17" s="774"/>
      <c r="E17" s="774"/>
      <c r="F17" s="775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342</v>
      </c>
      <c r="B29" s="777"/>
      <c r="C29" s="777"/>
      <c r="D29" s="777"/>
      <c r="E29" s="777"/>
      <c r="F29" s="777"/>
      <c r="G29" s="777"/>
      <c r="H29" s="778"/>
      <c r="I29" s="776" t="s">
        <v>343</v>
      </c>
      <c r="J29" s="777"/>
      <c r="K29" s="777"/>
      <c r="L29" s="777"/>
      <c r="M29" s="777"/>
      <c r="N29" s="777"/>
      <c r="O29" s="777"/>
      <c r="P29" s="778"/>
      <c r="Q29" s="776" t="s">
        <v>344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265</v>
      </c>
      <c r="B1" s="780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81"/>
      <c r="B2" s="782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256</v>
      </c>
      <c r="L5" s="10" t="s">
        <v>274</v>
      </c>
    </row>
    <row r="6">
      <c r="A6" s="781"/>
      <c r="B6" s="782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278</v>
      </c>
      <c r="B10" s="786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87"/>
      <c r="B11" s="788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87"/>
      <c r="B14" s="788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9"/>
      <c r="B16" s="790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281</v>
      </c>
      <c r="B19" s="792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93"/>
      <c r="B20" s="794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93"/>
      <c r="B23" s="794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47" t="s">
        <v>289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47" t="s">
        <v>289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260</v>
      </c>
      <c r="I7" s="797"/>
      <c r="J7" s="797"/>
      <c r="K7" s="798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264</v>
      </c>
      <c r="I15" s="797"/>
      <c r="J15" s="797"/>
      <c r="K15" s="798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70" t="s">
        <v>300</v>
      </c>
      <c r="K1" s="771"/>
      <c r="L1" s="771"/>
      <c r="M1" s="772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339</v>
      </c>
      <c r="D17" s="774"/>
      <c r="E17" s="774"/>
      <c r="F17" s="775"/>
      <c r="G17" s="1"/>
      <c r="H17" s="1"/>
      <c r="I17" s="1"/>
    </row>
    <row r="18">
      <c r="A18" s="26" t="s">
        <v>340</v>
      </c>
      <c r="B18" s="27">
        <f>تسجيل1!C7</f>
        <v>300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342</v>
      </c>
      <c r="B29" s="777"/>
      <c r="C29" s="777"/>
      <c r="D29" s="777"/>
      <c r="E29" s="777"/>
      <c r="F29" s="777"/>
      <c r="G29" s="777"/>
      <c r="H29" s="778"/>
      <c r="I29" s="776" t="s">
        <v>343</v>
      </c>
      <c r="J29" s="777"/>
      <c r="K29" s="777"/>
      <c r="L29" s="777"/>
      <c r="M29" s="777"/>
      <c r="N29" s="777"/>
      <c r="O29" s="777"/>
      <c r="P29" s="778"/>
      <c r="Q29" s="776" t="s">
        <v>344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700</v>
      </c>
      <c r="D31" s="34" t="s">
        <v>346</v>
      </c>
      <c r="E31" s="36">
        <f>H34</f>
        <v>10</v>
      </c>
      <c r="F31" s="34"/>
      <c r="G31" s="34"/>
      <c r="H31" s="35"/>
      <c r="I31" s="764" t="s">
        <v>345</v>
      </c>
      <c r="J31" s="765"/>
      <c r="K31" s="36">
        <f>B19</f>
        <v>700</v>
      </c>
      <c r="L31" s="34" t="s">
        <v>346</v>
      </c>
      <c r="M31" s="36">
        <f>P34</f>
        <v>9</v>
      </c>
      <c r="N31" s="15"/>
      <c r="O31" s="34"/>
      <c r="P31" s="35"/>
      <c r="Q31" s="766" t="s">
        <v>345</v>
      </c>
      <c r="R31" s="767"/>
      <c r="S31" s="57">
        <f>B19</f>
        <v>700</v>
      </c>
      <c r="T31" s="47" t="s">
        <v>347</v>
      </c>
      <c r="U31" s="57">
        <f>INT((S31-4)/25)+1</f>
        <v>28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265</v>
      </c>
      <c r="B1" s="780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81"/>
      <c r="B2" s="782"/>
      <c r="C2" s="10" t="s">
        <v>271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256</v>
      </c>
      <c r="L5" s="10" t="s">
        <v>274</v>
      </c>
    </row>
    <row r="6">
      <c r="A6" s="781"/>
      <c r="B6" s="782"/>
      <c r="C6" s="10" t="s">
        <v>275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278</v>
      </c>
      <c r="B10" s="786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87"/>
      <c r="B11" s="788"/>
      <c r="C11" s="10" t="s">
        <v>271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87"/>
      <c r="B14" s="788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279</v>
      </c>
      <c r="R15" s="10" t="s">
        <v>280</v>
      </c>
    </row>
    <row r="16">
      <c r="A16" s="789"/>
      <c r="B16" s="790"/>
      <c r="C16" s="19" t="s">
        <v>277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281</v>
      </c>
      <c r="B19" s="792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93"/>
      <c r="B20" s="794"/>
      <c r="C20" s="10" t="s">
        <v>271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93"/>
      <c r="B23" s="794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300</v>
      </c>
      <c r="J4" s="15">
        <v>4</v>
      </c>
      <c r="K4" s="15">
        <v>2</v>
      </c>
    </row>
    <row r="5">
      <c r="A5" s="1" t="s">
        <v>256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282</v>
      </c>
      <c r="B6" s="1">
        <f>'Cutting Ro-1'!L14</f>
        <v>10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287</v>
      </c>
      <c r="B9" s="1">
        <f>O8</f>
        <v>4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8</v>
      </c>
      <c r="C10" s="647" t="s">
        <v>289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290</v>
      </c>
      <c r="B11" s="13">
        <f>E10/B9</f>
        <v>2</v>
      </c>
      <c r="C11" s="647" t="s">
        <v>289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291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2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178</v>
      </c>
      <c r="AH28" s="590" t="s">
        <v>199</v>
      </c>
      <c r="AI28" s="590" t="s">
        <v>168</v>
      </c>
      <c r="AJ28" s="590" t="s">
        <v>200</v>
      </c>
      <c r="AK28" s="590" t="s">
        <v>201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181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214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181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215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216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25FF50A-B959-4796-B5DC-33EE19E8072F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62DD12B0-7774-40DB-AE8E-0A53D1AA2EF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1FDA9FA6-ABAB-4DEC-8B60-4DBFF865C9A6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8FC2FF90-93CE-4198-BE3D-5B595DAF0C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941DA5BD-DA79-42DF-93D2-FE34C784074F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7D4177C-66DF-43B3-A9BC-2B464F83BCE6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49164C0-9953-4C57-B7F4-CBD1BE951ED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A5C8977-22ED-43E1-88C8-F335721C6ED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78CEBB3-31AB-45A5-A63E-6732D07D435C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A87E7CFA-5F9F-4C87-B583-11076BA8213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80AF8F3-DAFB-45C5-9FEB-8453E64BCE91}">
          <x14:formula1>
            <xm:f>wavy2!$A$19:$A$20</xm:f>
          </x14:formula1>
          <xm:sqref>BE9</xm:sqref>
        </x14:dataValidation>
        <x14:dataValidation type="list" allowBlank="1" showInputMessage="1" showErrorMessage="1" xr:uid="{AAE7A42D-374B-48E1-B3C1-13E09AFB4684}">
          <x14:formula1>
            <xm:f>wavy1!$A$19:$A$20</xm:f>
          </x14:formula1>
          <xm:sqref>AT9</xm:sqref>
        </x14:dataValidation>
        <x14:dataValidation type="list" allowBlank="1" showInputMessage="1" showErrorMessage="1" xr:uid="{81F5A7E8-B937-4BBE-BFC6-DD1CA39F6E95}">
          <x14:formula1>
            <xm:f>Sheet2!$B$5:$B$7</xm:f>
          </x14:formula1>
          <xm:sqref>T25 T46 T64</xm:sqref>
        </x14:dataValidation>
        <x14:dataValidation type="list" allowBlank="1" showInputMessage="1" showErrorMessage="1" xr:uid="{C4F74FE7-6018-438C-B4FF-786E44937D45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CF84FC4-7576-4A6C-B8B2-013EAB92B6C7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3CD47461-3FE8-4A1B-B7D6-169B883BFF80}">
          <x14:formula1>
            <xm:f>Sheet2!$C$5:$C$6</xm:f>
          </x14:formula1>
          <xm:sqref>T26</xm:sqref>
        </x14:dataValidation>
        <x14:dataValidation type="list" allowBlank="1" showInputMessage="1" showErrorMessage="1" xr:uid="{2B74CCB1-8697-4B07-AD4B-0F1E94D85292}">
          <x14:formula1>
            <xm:f>Sheet2!$A$5</xm:f>
          </x14:formula1>
          <xm:sqref>U31</xm:sqref>
        </x14:dataValidation>
        <x14:dataValidation type="list" allowBlank="1" showInputMessage="1" showErrorMessage="1" xr:uid="{29ED7B42-CD1F-48F7-86D1-F35A7CCCC70F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AA7413EF-8CFE-46F1-BBDE-BAB1E6CEFD6B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38E2CA78-FF3B-433B-B942-5309F1F88372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4C5084A-31D4-47B1-8A57-6994DC735CCC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91295C0-01D0-4C90-95E1-ACC0AD90FD1C}">
          <x14:formula1>
            <xm:f>Sheet2!$D$5:$D$6</xm:f>
          </x14:formula1>
          <xm:sqref>T32 T53 T71</xm:sqref>
        </x14:dataValidation>
        <x14:dataValidation type="list" allowBlank="1" showInputMessage="1" showErrorMessage="1" xr:uid="{5393292D-C46A-4B19-B49F-4F0F7F5F7742}">
          <x14:formula1>
            <xm:f>Sheet2!$A$6</xm:f>
          </x14:formula1>
          <xm:sqref>AC36</xm:sqref>
        </x14:dataValidation>
        <x14:dataValidation type="list" allowBlank="1" showInputMessage="1" showErrorMessage="1" xr:uid="{C33C6440-D130-4BAF-A6D2-1B98608F7339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260</v>
      </c>
      <c r="I7" s="797"/>
      <c r="J7" s="797"/>
      <c r="K7" s="798"/>
    </row>
    <row r="8">
      <c r="A8" s="4" t="s">
        <v>261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263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700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264</v>
      </c>
      <c r="I15" s="797"/>
      <c r="J15" s="797"/>
      <c r="K15" s="798"/>
    </row>
    <row r="16">
      <c r="A16" s="4" t="s">
        <v>261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263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45539.324053495373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C4729B0-D11B-46B4-A54F-A09A92EA2071}">
      <formula1>$N$2:$N$20</formula1>
    </dataValidation>
    <dataValidation type="list" allowBlank="1" showInputMessage="1" showErrorMessage="1" sqref="G63:G75" xr:uid="{137F29C9-326F-4645-8DAD-C93FA6CB59FD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45539.324053495373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7EA6F258-EFEB-4E07-9B88-B543FDE4DD25}">
      <formula1>$U$4:$U$5</formula1>
    </dataValidation>
    <dataValidation type="list" allowBlank="1" showInputMessage="1" showErrorMessage="1" sqref="F72:F80" xr:uid="{39E8C438-F53D-46A3-A2B5-FC6D09DA9795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45539.324053495373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468</v>
      </c>
      <c r="O15" s="214"/>
      <c r="P15" s="214"/>
      <c r="Q15" s="214"/>
      <c r="R15" s="393" t="s">
        <v>469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5C2370A7-A483-4445-ABCF-EFD8B6E0511B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45539.324053680553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393" t="s">
        <v>469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845C880-F73F-4927-88CE-076FDD3384BE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477</v>
      </c>
      <c r="B2" s="316" t="s">
        <v>198</v>
      </c>
      <c r="C2" s="316" t="s">
        <v>478</v>
      </c>
      <c r="E2" s="316" t="s">
        <v>9</v>
      </c>
      <c r="F2" s="315" t="s">
        <v>30</v>
      </c>
      <c r="H2" s="321" t="s">
        <v>9</v>
      </c>
      <c r="I2" s="353" t="s">
        <v>479</v>
      </c>
      <c r="J2" s="354" t="s">
        <v>480</v>
      </c>
      <c r="K2" s="355" t="s">
        <v>481</v>
      </c>
      <c r="M2" s="356" t="s">
        <v>482</v>
      </c>
      <c r="N2" s="356" t="s">
        <v>483</v>
      </c>
      <c r="O2" s="0" t="s">
        <v>9</v>
      </c>
      <c r="P2" s="357"/>
      <c r="R2" s="332"/>
      <c r="S2" s="315" t="s">
        <v>198</v>
      </c>
      <c r="T2" s="315" t="s">
        <v>478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479</v>
      </c>
      <c r="AA2" s="323" t="s">
        <v>480</v>
      </c>
      <c r="AB2" s="323" t="s">
        <v>481</v>
      </c>
      <c r="AD2" s="0" t="s">
        <v>482</v>
      </c>
      <c r="AE2" s="0" t="s">
        <v>483</v>
      </c>
      <c r="AF2" s="0" t="s">
        <v>9</v>
      </c>
      <c r="AG2" s="357"/>
    </row>
    <row r="3" ht="22.5" customHeight="1">
      <c r="A3" s="322" t="s">
        <v>179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484</v>
      </c>
      <c r="I3" s="358">
        <v>2</v>
      </c>
      <c r="J3" s="359">
        <v>75</v>
      </c>
      <c r="K3" s="360">
        <f ref="K3:K10" t="shared" si="0">I3*J3</f>
        <v>150</v>
      </c>
      <c r="M3" s="361" t="s">
        <v>485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1" t="str">
        <f>IF((N6&gt;0),"OK","WAIT")</f>
        <v>WAIT</v>
      </c>
      <c r="P3" s="357"/>
      <c r="R3" s="332"/>
      <c r="S3" s="375" t="s">
        <v>452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486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485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179</v>
      </c>
      <c r="B4" s="323">
        <v>2.7</v>
      </c>
      <c r="C4" s="323">
        <v>13.5</v>
      </c>
      <c r="E4" s="323" t="s">
        <v>487</v>
      </c>
      <c r="F4" s="323">
        <f>Sheet2!B43</f>
        <v>130</v>
      </c>
      <c r="H4" s="556" t="s">
        <v>488</v>
      </c>
      <c r="I4" s="358">
        <v>2</v>
      </c>
      <c r="J4" s="359"/>
      <c r="K4" s="360">
        <f t="shared" si="0"/>
        <v>0</v>
      </c>
      <c r="M4" s="361" t="s">
        <v>489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487</v>
      </c>
      <c r="W4" s="323">
        <f>Sheet2!B43</f>
        <v>130</v>
      </c>
      <c r="X4" s="315"/>
      <c r="Y4" s="331" t="s">
        <v>488</v>
      </c>
      <c r="Z4" s="367">
        <v>2</v>
      </c>
      <c r="AA4" s="323">
        <v>15</v>
      </c>
      <c r="AB4" s="323">
        <f t="shared" si="1"/>
        <v>30</v>
      </c>
      <c r="AD4" s="380" t="s">
        <v>489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179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490</v>
      </c>
      <c r="I5" s="358">
        <v>16</v>
      </c>
      <c r="J5" s="359">
        <v>10</v>
      </c>
      <c r="K5" s="360">
        <f t="shared" si="0"/>
        <v>160</v>
      </c>
      <c r="M5" s="361" t="s">
        <v>491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492</v>
      </c>
      <c r="Z5" s="367">
        <v>1</v>
      </c>
      <c r="AA5" s="323">
        <v>150</v>
      </c>
      <c r="AB5" s="323">
        <f t="shared" si="1"/>
        <v>150</v>
      </c>
      <c r="AD5" s="380" t="s">
        <v>491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179</v>
      </c>
      <c r="B6" s="323">
        <v>3.5</v>
      </c>
      <c r="C6" s="323">
        <v>14.6</v>
      </c>
      <c r="E6" s="323" t="s">
        <v>493</v>
      </c>
      <c r="F6" s="323">
        <v>250</v>
      </c>
      <c r="H6" s="556" t="s">
        <v>494</v>
      </c>
      <c r="I6" s="358">
        <v>16</v>
      </c>
      <c r="J6" s="359">
        <v>1</v>
      </c>
      <c r="K6" s="360">
        <f t="shared" si="0"/>
        <v>16</v>
      </c>
      <c r="M6" s="361" t="s">
        <v>495</v>
      </c>
      <c r="N6" s="361">
        <f>(N5+'شماسي و كانتليفر'!F10)*(N4)</f>
        <v>0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496</v>
      </c>
      <c r="W6" s="323">
        <v>250</v>
      </c>
      <c r="X6" s="315"/>
      <c r="Y6" s="331" t="s">
        <v>497</v>
      </c>
      <c r="Z6" s="367">
        <v>1</v>
      </c>
      <c r="AA6" s="323">
        <v>150</v>
      </c>
      <c r="AB6" s="323">
        <f t="shared" si="1"/>
        <v>150</v>
      </c>
      <c r="AD6" s="380" t="s">
        <v>495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498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499</v>
      </c>
      <c r="I7" s="358">
        <v>2</v>
      </c>
      <c r="J7" s="359">
        <v>80</v>
      </c>
      <c r="K7" s="360">
        <f t="shared" si="0"/>
        <v>160</v>
      </c>
      <c r="M7" s="361" t="s">
        <v>500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501</v>
      </c>
      <c r="Z7" s="367">
        <v>1</v>
      </c>
      <c r="AA7" s="323">
        <v>150</v>
      </c>
      <c r="AB7" s="323">
        <f t="shared" si="1"/>
        <v>150</v>
      </c>
      <c r="AD7" s="380" t="s">
        <v>500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498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502</v>
      </c>
      <c r="I8" s="358">
        <v>2</v>
      </c>
      <c r="J8" s="359">
        <v>20</v>
      </c>
      <c r="K8" s="360">
        <f t="shared" si="0"/>
        <v>40</v>
      </c>
      <c r="M8" s="361" t="s">
        <v>503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504</v>
      </c>
      <c r="Z8" s="367">
        <v>2</v>
      </c>
      <c r="AA8" s="323">
        <v>50</v>
      </c>
      <c r="AB8" s="323">
        <f t="shared" si="1"/>
        <v>100</v>
      </c>
      <c r="AD8" s="380" t="s">
        <v>503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498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505</v>
      </c>
      <c r="I9" s="358">
        <v>7</v>
      </c>
      <c r="J9" s="359">
        <v>5</v>
      </c>
      <c r="K9" s="360">
        <f t="shared" si="0"/>
        <v>35</v>
      </c>
      <c r="M9" s="361" t="s">
        <v>506</v>
      </c>
      <c r="N9" s="361" t="e">
        <f>N8*N7</f>
        <v>#VALUE!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507</v>
      </c>
      <c r="Z9" s="367">
        <v>36</v>
      </c>
      <c r="AA9" s="323">
        <v>25</v>
      </c>
      <c r="AB9" s="323">
        <f t="shared" si="1"/>
        <v>900</v>
      </c>
      <c r="AD9" s="380" t="s">
        <v>506</v>
      </c>
      <c r="AE9" s="380">
        <f>AE8*AE7</f>
        <v>4200</v>
      </c>
      <c r="AF9" s="380"/>
      <c r="AG9" s="357"/>
    </row>
    <row r="10" ht="18.75">
      <c r="A10" s="322" t="s">
        <v>498</v>
      </c>
      <c r="B10" s="323">
        <v>3.3</v>
      </c>
      <c r="C10" s="323">
        <v>16.5</v>
      </c>
      <c r="E10" s="323" t="s">
        <v>224</v>
      </c>
      <c r="F10" s="323">
        <f>W11</f>
        <v>225</v>
      </c>
      <c r="H10" s="556" t="s">
        <v>508</v>
      </c>
      <c r="I10" s="358">
        <v>8</v>
      </c>
      <c r="J10" s="359">
        <v>50</v>
      </c>
      <c r="K10" s="360">
        <f t="shared" si="0"/>
        <v>400</v>
      </c>
      <c r="M10" s="361" t="s">
        <v>509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1"/>
      <c r="P10" s="357"/>
      <c r="R10" s="332"/>
      <c r="S10" s="323"/>
      <c r="T10" s="323"/>
      <c r="U10" s="315"/>
      <c r="V10" s="323" t="s">
        <v>510</v>
      </c>
      <c r="W10" s="323">
        <v>90</v>
      </c>
      <c r="X10" s="315"/>
      <c r="Y10" s="331" t="s">
        <v>511</v>
      </c>
      <c r="Z10" s="367">
        <v>1</v>
      </c>
      <c r="AA10" s="323">
        <v>75</v>
      </c>
      <c r="AB10" s="323">
        <f t="shared" si="1"/>
        <v>75</v>
      </c>
      <c r="AD10" s="380" t="s">
        <v>509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512</v>
      </c>
      <c r="F11" s="325">
        <v>450</v>
      </c>
      <c r="H11" s="366" t="s">
        <v>513</v>
      </c>
      <c r="I11" s="362"/>
      <c r="J11" s="363"/>
      <c r="K11" s="364">
        <v>250</v>
      </c>
      <c r="M11" s="361" t="s">
        <v>514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5"/>
      <c r="T11" s="315"/>
      <c r="U11" s="315"/>
      <c r="V11" s="323" t="s">
        <v>224</v>
      </c>
      <c r="W11" s="323">
        <f>Sheet2!B14/1000</f>
        <v>225</v>
      </c>
      <c r="X11" s="315"/>
      <c r="Y11" s="331" t="s">
        <v>515</v>
      </c>
      <c r="Z11" s="367">
        <v>1</v>
      </c>
      <c r="AA11" s="323">
        <v>75</v>
      </c>
      <c r="AB11" s="323">
        <f t="shared" si="1"/>
        <v>75</v>
      </c>
      <c r="AD11" s="380" t="s">
        <v>514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516</v>
      </c>
      <c r="F12" s="327">
        <v>450</v>
      </c>
      <c r="H12" s="365" t="s">
        <v>517</v>
      </c>
      <c r="I12" s="358"/>
      <c r="J12" s="359"/>
      <c r="K12" s="365">
        <v>2700</v>
      </c>
      <c r="M12" s="361" t="s">
        <v>518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512</v>
      </c>
      <c r="W12" s="323">
        <v>500</v>
      </c>
      <c r="X12" s="315"/>
      <c r="Y12" s="380" t="s">
        <v>517</v>
      </c>
      <c r="Z12" s="367"/>
      <c r="AA12" s="323"/>
      <c r="AB12" s="217">
        <f>Sheet2!B45</f>
        <v>4000</v>
      </c>
      <c r="AD12" s="380" t="s">
        <v>519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520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519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5"/>
      <c r="T13" s="315"/>
      <c r="U13" s="315"/>
      <c r="V13" s="323" t="s">
        <v>516</v>
      </c>
      <c r="W13" s="323">
        <v>500</v>
      </c>
      <c r="X13" s="315"/>
      <c r="Y13" s="331" t="s">
        <v>521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520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522</v>
      </c>
      <c r="J15" s="315" t="s">
        <v>523</v>
      </c>
      <c r="K15" s="315" t="s">
        <v>524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525</v>
      </c>
      <c r="I16" s="323">
        <v>5.8</v>
      </c>
      <c r="J16" s="323">
        <v>8.6</v>
      </c>
      <c r="K16" s="323">
        <v>11.4</v>
      </c>
      <c r="M16" s="361"/>
      <c r="N16" s="361" t="e">
        <f>N6+N9+N10+N11+تسعير!AO8</f>
        <v>#VALUE!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178</v>
      </c>
      <c r="F17" s="315" t="s">
        <v>526</v>
      </c>
      <c r="H17" s="323" t="s">
        <v>527</v>
      </c>
      <c r="I17" s="323">
        <v>5.65</v>
      </c>
      <c r="J17" s="323" t="s">
        <v>528</v>
      </c>
      <c r="K17" s="323" t="s">
        <v>528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522</v>
      </c>
      <c r="AA17" s="315" t="s">
        <v>523</v>
      </c>
      <c r="AB17" s="315" t="s">
        <v>524</v>
      </c>
      <c r="AG17" s="357"/>
    </row>
    <row r="18" ht="18.75">
      <c r="A18" s="332"/>
      <c r="E18" s="316" t="s">
        <v>529</v>
      </c>
      <c r="F18" s="315" t="s">
        <v>181</v>
      </c>
      <c r="H18" s="323" t="s">
        <v>530</v>
      </c>
      <c r="I18" s="323">
        <v>6.1</v>
      </c>
      <c r="J18" s="323" t="s">
        <v>528</v>
      </c>
      <c r="K18" s="323" t="s">
        <v>528</v>
      </c>
      <c r="P18" s="357"/>
      <c r="R18" s="332"/>
      <c r="V18" s="323" t="s">
        <v>178</v>
      </c>
      <c r="W18" s="331" t="s">
        <v>526</v>
      </c>
      <c r="X18" s="315"/>
      <c r="Y18" s="323" t="s">
        <v>452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201</v>
      </c>
      <c r="H19" s="323" t="s">
        <v>532</v>
      </c>
      <c r="I19" s="323">
        <v>6.5</v>
      </c>
      <c r="J19" s="323" t="s">
        <v>528</v>
      </c>
      <c r="K19" s="323" t="s">
        <v>528</v>
      </c>
      <c r="P19" s="357"/>
      <c r="R19" s="332"/>
      <c r="V19" s="323" t="s">
        <v>529</v>
      </c>
      <c r="W19" s="331" t="s">
        <v>181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528</v>
      </c>
      <c r="K20" s="323" t="s">
        <v>528</v>
      </c>
      <c r="P20" s="357"/>
      <c r="R20" s="332"/>
      <c r="V20" s="323"/>
      <c r="W20" s="331" t="s">
        <v>201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478</v>
      </c>
      <c r="C27" s="337" t="s">
        <v>29</v>
      </c>
      <c r="D27" s="337" t="s">
        <v>538</v>
      </c>
      <c r="E27" s="338" t="s">
        <v>450</v>
      </c>
      <c r="F27" s="337" t="s">
        <v>539</v>
      </c>
      <c r="G27" s="337" t="s">
        <v>444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245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478</v>
      </c>
      <c r="C60" s="337" t="s">
        <v>29</v>
      </c>
      <c r="D60" s="337" t="s">
        <v>538</v>
      </c>
      <c r="E60" s="338" t="s">
        <v>450</v>
      </c>
      <c r="F60" s="337" t="s">
        <v>539</v>
      </c>
      <c r="G60" s="337" t="s">
        <v>444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245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511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3DE10620-696B-4CC3-BB77-6C000A8F4CF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427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45539.324053680553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45539.324053680553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372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45539.324054039353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427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45539.324054039353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372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84CEF770-3885-42EB-9BC4-B1D7EDEA709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422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360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423</v>
      </c>
      <c r="F3" s="659" t="s">
        <v>424</v>
      </c>
      <c r="G3" s="659"/>
    </row>
    <row r="4" ht="18" customHeight="1">
      <c r="A4" s="11" t="s">
        <v>292</v>
      </c>
      <c r="F4" s="663" t="s">
        <v>425</v>
      </c>
      <c r="G4" s="664"/>
      <c r="H4" s="664"/>
      <c r="I4" s="665"/>
      <c r="J4" s="10"/>
    </row>
    <row r="5" ht="18" customHeight="1">
      <c r="A5" s="11" t="s">
        <v>293</v>
      </c>
      <c r="F5" s="666" t="s">
        <v>426</v>
      </c>
      <c r="G5" s="657"/>
      <c r="H5" s="657"/>
      <c r="I5" s="658"/>
      <c r="J5" s="10"/>
    </row>
    <row r="6" ht="18" customHeight="1">
      <c r="A6" s="11" t="s">
        <v>364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427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6" t="s">
        <v>428</v>
      </c>
      <c r="C11" s="647"/>
      <c r="D11" s="657" t="s">
        <v>429</v>
      </c>
      <c r="E11" s="658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51"/>
      <c r="R15" s="651"/>
      <c r="S15" s="651"/>
    </row>
    <row r="16" ht="18" customHeight="1">
      <c r="C16" s="659" t="s">
        <v>431</v>
      </c>
      <c r="D16" s="659"/>
      <c r="E16" s="659"/>
      <c r="F16" s="1" t="s">
        <v>432</v>
      </c>
    </row>
    <row r="17" ht="18" customHeight="1">
      <c r="A17" s="659" t="s">
        <v>297</v>
      </c>
      <c r="B17" s="659"/>
      <c r="C17" s="659"/>
    </row>
    <row r="18" ht="18" customHeight="1">
      <c r="A18" s="648" t="s">
        <v>433</v>
      </c>
      <c r="B18" s="649"/>
      <c r="C18" s="14">
        <f>'Format Φωτισμου'!B9</f>
        <v>4</v>
      </c>
    </row>
    <row r="19" ht="18" customHeight="1">
      <c r="A19" s="648" t="s">
        <v>434</v>
      </c>
      <c r="B19" s="649"/>
      <c r="C19" s="14">
        <f>'Format Φωτισμου'!B12</f>
        <v>8</v>
      </c>
    </row>
    <row r="20" ht="18" customHeight="1">
      <c r="A20" s="648" t="s">
        <v>435</v>
      </c>
      <c r="B20" s="649"/>
      <c r="C20" s="14">
        <f>C19/C18</f>
        <v>2</v>
      </c>
    </row>
    <row r="21" ht="18" customHeight="1">
      <c r="A21" s="653" t="s">
        <v>436</v>
      </c>
      <c r="B21" s="654"/>
      <c r="C21" s="655">
        <v>20</v>
      </c>
      <c r="D21" s="656"/>
      <c r="E21" s="646" t="s">
        <v>437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438</v>
      </c>
      <c r="B22" s="649"/>
      <c r="C22" s="179">
        <v>50</v>
      </c>
      <c r="D22" s="184" t="s">
        <v>439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440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