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<sst xmlns="http://schemas.openxmlformats.org/spreadsheetml/2006/main" count="595" uniqueCount="595">
  <si>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</si>
  <si>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</si>
  <si>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</si>
  <si>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</si>
  <si>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</si>
  <si>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</si>
  <si>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</si>
  <si>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</si>
  <si>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</si>
  <si>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</si>
  <si>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</si>
  <si>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</si>
  <si>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</si>
  <si>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</si>
  <si>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</si>
  <si>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</si>
  <si>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</si>
  <si>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</si>
  <si>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</si>
  <si>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</si>
  <si>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</si>
  <si>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</si>
  <si>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</si>
  <si>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</si>
  <si>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</si>
  <si>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</si>
  <si>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</si>
  <si>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</si>
  <si>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</si>
  <si>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</si>
  <si>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</si>
  <si>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</si>
  <si>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</si>
  <si>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</si>
  <si>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</si>
  <si>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</si>
  <si>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</si>
  <si>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</si>
  <si>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</si>
  <si>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</si>
  <si>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</si>
  <si>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</si>
  <si>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</si>
  <si>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</si>
  <si>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</si>
  <si>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</si>
  <si>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</si>
  <si>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</si>
  <si>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</si>
  <si>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</si>
  <si>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</si>
  <si>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</si>
  <si>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</si>
  <si>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</si>
  <si>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</si>
  <si>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</si>
  <si>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</si>
  <si>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</si>
  <si>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</si>
  <si>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</si>
  <si>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</si>
  <si>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</si>
  <si>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</si>
  <si>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</si>
  <si>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</si>
  <si>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</si>
  <si>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</si>
  <si>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</si>
  <si>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</si>
  <si>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</si>
  <si>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</si>
  <si>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</si>
  <si>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</si>
  <si>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</si>
  <si>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</si>
  <si>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</si>
  <si>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</si>
  <si>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</si>
  <si>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</si>
  <si>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</si>
  <si>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</si>
  <si>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</si>
  <si>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</si>
  <si>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</si>
  <si>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</si>
  <si>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</si>
  <si>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</si>
  <si>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</si>
  <si>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</si>
  <si>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</si>
  <si>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</si>
  <si>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</si>
  <si>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</si>
  <si>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</si>
  <si>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</si>
  <si>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</si>
  <si>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</si>
  <si>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</si>
  <si>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</si>
  <si>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</si>
  <si>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</si>
  <si>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</si>
  <si>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</si>
  <si>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</si>
  <si>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</si>
  <si>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</si>
  <si>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</si>
  <si>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</si>
  <si>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</si>
  <si>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</si>
  <si>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</si>
  <si>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</si>
  <si>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</si>
  <si>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</si>
  <si>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</si>
  <si>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</si>
  <si>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</si>
  <si>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</si>
  <si>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</si>
  <si>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</si>
  <si>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</si>
  <si>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</si>
  <si>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</si>
  <si>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</si>
  <si>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</si>
  <si>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</si>
  <si>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</si>
  <si>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</si>
  <si>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</si>
  <si>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</si>
  <si>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</si>
  <si>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</si>
  <si>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</si>
  <si>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</si>
  <si>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</si>
  <si>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</si>
  <si>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</si>
  <si>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</si>
  <si>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</si>
  <si>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</si>
  <si>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</si>
  <si>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</si>
  <si>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</si>
  <si>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</si>
  <si>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</si>
  <si>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</si>
  <si>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</si>
  <si>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</si>
  <si>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</si>
  <si>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</si>
  <si>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</si>
  <si>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</si>
  <si>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</si>
  <si>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</si>
  <si>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</si>
  <si>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</si>
  <si>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</si>
  <si>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</si>
  <si>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</si>
  <si>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</si>
  <si>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</si>
  <si>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</si>
  <si>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</si>
  <si>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</si>
  <si>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</si>
  <si>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</si>
  <si>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</si>
  <si>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</si>
  <si>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</si>
  <si>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</si>
  <si>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</si>
  <si>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</si>
  <si>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</si>
  <si>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</si>
  <si>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</si>
  <si>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</si>
  <si>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</si>
  <si>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</si>
  <si>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</si>
  <si>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</si>
  <si>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</si>
  <si>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مصري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</si>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</sst>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217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218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219</v>
      </c>
      <c r="B10" s="568"/>
    </row>
    <row r="11">
      <c r="A11" s="233" t="s">
        <v>220</v>
      </c>
      <c r="B11" s="233" t="s">
        <v>221</v>
      </c>
    </row>
    <row r="12">
      <c r="A12" s="233" t="s">
        <v>222</v>
      </c>
      <c r="B12" s="233">
        <v>50000</v>
      </c>
    </row>
    <row r="13">
      <c r="A13" s="233" t="s">
        <v>223</v>
      </c>
      <c r="B13" s="233">
        <v>55000</v>
      </c>
    </row>
    <row r="14">
      <c r="A14" s="558" t="s">
        <v>224</v>
      </c>
      <c r="B14" s="233">
        <v>215000</v>
      </c>
    </row>
    <row r="15">
      <c r="A15" s="233" t="s">
        <v>225</v>
      </c>
      <c r="B15" s="233">
        <v>55000</v>
      </c>
    </row>
    <row r="16">
      <c r="A16" s="233" t="s">
        <v>226</v>
      </c>
      <c r="B16" s="233">
        <v>275</v>
      </c>
    </row>
    <row r="17">
      <c r="A17" s="233" t="s">
        <v>227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228</v>
      </c>
      <c r="B33" s="233">
        <v>11000</v>
      </c>
    </row>
    <row r="34">
      <c r="A34" s="233" t="s">
        <v>229</v>
      </c>
      <c r="B34" s="233">
        <v>2000</v>
      </c>
    </row>
    <row r="35">
      <c r="A35" s="233" t="s">
        <v>230</v>
      </c>
      <c r="B35" s="233">
        <v>1500</v>
      </c>
    </row>
    <row r="36">
      <c r="A36" s="233" t="s">
        <v>231</v>
      </c>
      <c r="B36" s="233">
        <v>1500</v>
      </c>
    </row>
    <row r="37">
      <c r="A37" s="233" t="s">
        <v>232</v>
      </c>
      <c r="B37" s="233">
        <v>5000</v>
      </c>
    </row>
    <row r="38">
      <c r="A38" s="233" t="s">
        <v>233</v>
      </c>
      <c r="B38" s="233">
        <v>800</v>
      </c>
    </row>
    <row r="39">
      <c r="A39" s="233" t="s">
        <v>234</v>
      </c>
      <c r="B39" s="233">
        <v>120</v>
      </c>
    </row>
    <row r="40">
      <c r="A40" s="233" t="s">
        <v>235</v>
      </c>
      <c r="B40" s="233">
        <v>90</v>
      </c>
    </row>
    <row r="41">
      <c r="A41" s="233" t="s">
        <v>236</v>
      </c>
      <c r="B41" s="233">
        <v>20</v>
      </c>
    </row>
    <row r="42" ht="18.75">
      <c r="A42" s="331" t="s">
        <v>237</v>
      </c>
      <c r="B42" s="233">
        <v>450</v>
      </c>
    </row>
    <row r="43" ht="18.75">
      <c r="A43" s="331" t="s">
        <v>238</v>
      </c>
      <c r="B43" s="233">
        <v>160</v>
      </c>
    </row>
    <row r="44" ht="18.75">
      <c r="A44" s="331" t="s">
        <v>239</v>
      </c>
      <c r="B44" s="233">
        <v>175</v>
      </c>
    </row>
    <row r="45">
      <c r="A45" s="558" t="s">
        <v>240</v>
      </c>
      <c r="B45" s="233">
        <v>4000</v>
      </c>
    </row>
    <row r="46">
      <c r="A46" s="558" t="s">
        <v>241</v>
      </c>
      <c r="B46" s="233">
        <v>3000</v>
      </c>
    </row>
    <row r="47">
      <c r="A47" s="233" t="s">
        <v>242</v>
      </c>
      <c r="B47" s="233">
        <v>160</v>
      </c>
    </row>
    <row r="48">
      <c r="A48" s="233" t="s">
        <v>243</v>
      </c>
      <c r="B48" s="233">
        <v>20</v>
      </c>
    </row>
    <row r="49">
      <c r="A49" s="233" t="s">
        <v>244</v>
      </c>
      <c r="B49" s="233">
        <v>1200</v>
      </c>
    </row>
    <row r="50">
      <c r="A50" s="233" t="s">
        <v>245</v>
      </c>
      <c r="B50" s="233">
        <v>150</v>
      </c>
    </row>
    <row r="51">
      <c r="A51" s="233" t="s">
        <v>246</v>
      </c>
      <c r="B51" s="233">
        <v>150</v>
      </c>
    </row>
    <row r="52">
      <c r="A52" s="233" t="s">
        <v>247</v>
      </c>
      <c r="B52" s="233">
        <v>250</v>
      </c>
    </row>
    <row r="53">
      <c r="A53" s="233" t="s">
        <v>248</v>
      </c>
      <c r="B53" s="233">
        <v>100</v>
      </c>
    </row>
    <row r="54">
      <c r="A54" s="558" t="s">
        <v>249</v>
      </c>
      <c r="B54" s="233">
        <v>1200</v>
      </c>
    </row>
    <row r="55">
      <c r="A55" s="537" t="s">
        <v>250</v>
      </c>
      <c r="B55" s="233">
        <v>23000</v>
      </c>
    </row>
    <row r="56">
      <c r="A56" s="537" t="s">
        <v>251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362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364</v>
      </c>
      <c r="O7" s="99">
        <f>AA41/K7</f>
        <v>2895.7462160158993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283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424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 (2)'!B9</f>
        <v>5</v>
      </c>
    </row>
    <row r="19" ht="18" customHeight="1">
      <c r="A19" s="637" t="s">
        <v>431</v>
      </c>
      <c r="B19" s="638"/>
      <c r="C19" s="14">
        <f>'Format Φωτισμου (2)'!B12</f>
        <v>35</v>
      </c>
    </row>
    <row r="20" ht="18" customHeight="1">
      <c r="A20" s="637" t="s">
        <v>432</v>
      </c>
      <c r="B20" s="638"/>
      <c r="C20" s="14">
        <f>C19/C18</f>
        <v>7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308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364</v>
      </c>
      <c r="O7" s="99">
        <f>AA41/K7</f>
        <v>2110.4132453090647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283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تسجيل2!C7</f>
        <v>1200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269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269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269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تسجيل2!C7</f>
        <v>1200</v>
      </c>
      <c r="J4" s="15">
        <v>4</v>
      </c>
      <c r="K4" s="15">
        <v>2</v>
      </c>
    </row>
    <row r="5">
      <c r="A5" s="1" t="s">
        <v>253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Ro-2'!L14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(((B4-(تسجيل2!C22*2))/200)+1)*B9</f>
        <v>32.5</v>
      </c>
      <c r="C10" s="636" t="s">
        <v>286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287</v>
      </c>
      <c r="B11" s="13">
        <f>E10/B9</f>
        <v>6.6</v>
      </c>
      <c r="C11" s="636" t="s">
        <v>286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256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256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تسجيل1!C7</f>
        <v>500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269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269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269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تسجيل1!C7</f>
        <v>500</v>
      </c>
      <c r="J4" s="15">
        <v>4</v>
      </c>
      <c r="K4" s="15">
        <v>2</v>
      </c>
    </row>
    <row r="5">
      <c r="A5" s="1" t="s">
        <v>253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Ro-1'!L14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(((B4-(تسجيل1!C22*2))/200)+1)*B9</f>
        <v>15</v>
      </c>
      <c r="C10" s="636" t="s">
        <v>286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287</v>
      </c>
      <c r="B11" s="13">
        <f>E10/B9</f>
        <v>3</v>
      </c>
      <c r="C11" s="636" t="s">
        <v>286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182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214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182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215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216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256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IF(Format!N8=1,B2,IF(Format!N8=2,'Format διαστασης οδηγου'!B2-11,"-------"))</f>
        <v>800</v>
      </c>
      <c r="K14" s="8"/>
    </row>
    <row r="15">
      <c r="A15" s="4" t="s">
        <v>256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45434.458284178239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45434.458284178239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440</v>
      </c>
      <c r="B1" s="271">
        <f>(F1*D1)/10000</f>
        <v>12.5</v>
      </c>
      <c r="C1" s="272" t="s">
        <v>424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445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45434.458284178239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446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448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450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452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454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462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464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470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440</v>
      </c>
      <c r="B1" s="271">
        <f>(F1*D1)/10000</f>
        <v>35</v>
      </c>
      <c r="C1" s="272" t="s">
        <v>424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445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45434.458284178239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446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448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450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452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454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462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464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470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474</v>
      </c>
      <c r="B2" s="324" t="s">
        <v>198</v>
      </c>
      <c r="C2" s="324" t="s">
        <v>475</v>
      </c>
      <c r="E2" s="324" t="s">
        <v>9</v>
      </c>
      <c r="F2" s="323" t="s">
        <v>30</v>
      </c>
      <c r="H2" s="329" t="s">
        <v>9</v>
      </c>
      <c r="I2" s="361" t="s">
        <v>476</v>
      </c>
      <c r="J2" s="362" t="s">
        <v>477</v>
      </c>
      <c r="K2" s="363" t="s">
        <v>478</v>
      </c>
      <c r="M2" s="364" t="s">
        <v>479</v>
      </c>
      <c r="N2" s="364" t="s">
        <v>480</v>
      </c>
      <c r="O2" s="0" t="s">
        <v>9</v>
      </c>
      <c r="P2" s="365"/>
      <c r="R2" s="340"/>
      <c r="S2" s="323" t="s">
        <v>198</v>
      </c>
      <c r="T2" s="323" t="s">
        <v>475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476</v>
      </c>
      <c r="AA2" s="331" t="s">
        <v>477</v>
      </c>
      <c r="AB2" s="331" t="s">
        <v>478</v>
      </c>
      <c r="AD2" s="0" t="s">
        <v>479</v>
      </c>
      <c r="AE2" s="0" t="s">
        <v>480</v>
      </c>
      <c r="AF2" s="0" t="s">
        <v>9</v>
      </c>
      <c r="AG2" s="365"/>
    </row>
    <row r="3" ht="22.5" customHeight="1">
      <c r="A3" s="330" t="s">
        <v>481</v>
      </c>
      <c r="B3" s="331">
        <v>2.5</v>
      </c>
      <c r="C3" s="331">
        <v>11.75</v>
      </c>
      <c r="E3" s="331" t="s">
        <v>482</v>
      </c>
      <c r="F3" s="331">
        <f>Sheet2!B42</f>
        <v>450</v>
      </c>
      <c r="H3" s="565" t="s">
        <v>483</v>
      </c>
      <c r="I3" s="366">
        <v>2</v>
      </c>
      <c r="J3" s="367">
        <v>75</v>
      </c>
      <c r="K3" s="368">
        <f ref="K3:K10" t="shared" si="0">I3*J3</f>
        <v>150</v>
      </c>
      <c r="M3" s="369" t="s">
        <v>484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449</v>
      </c>
      <c r="T3" s="331">
        <v>17</v>
      </c>
      <c r="U3" s="323"/>
      <c r="V3" s="331" t="s">
        <v>482</v>
      </c>
      <c r="W3" s="331">
        <f>Sheet2!B42</f>
        <v>450</v>
      </c>
      <c r="X3" s="323"/>
      <c r="Y3" s="339" t="s">
        <v>485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484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481</v>
      </c>
      <c r="B4" s="331">
        <v>2.7</v>
      </c>
      <c r="C4" s="331">
        <v>13.5</v>
      </c>
      <c r="E4" s="331" t="s">
        <v>486</v>
      </c>
      <c r="F4" s="331">
        <f>Sheet2!B43</f>
        <v>160</v>
      </c>
      <c r="H4" s="565" t="s">
        <v>487</v>
      </c>
      <c r="I4" s="366">
        <v>2</v>
      </c>
      <c r="J4" s="367"/>
      <c r="K4" s="368">
        <f t="shared" si="0"/>
        <v>0</v>
      </c>
      <c r="M4" s="369" t="s">
        <v>488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486</v>
      </c>
      <c r="W4" s="331">
        <f>Sheet2!B43</f>
        <v>160</v>
      </c>
      <c r="X4" s="323"/>
      <c r="Y4" s="339" t="s">
        <v>487</v>
      </c>
      <c r="Z4" s="375">
        <v>2</v>
      </c>
      <c r="AA4" s="331">
        <v>15</v>
      </c>
      <c r="AB4" s="331">
        <f t="shared" si="1"/>
        <v>30</v>
      </c>
      <c r="AD4" s="388" t="s">
        <v>488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481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489</v>
      </c>
      <c r="I5" s="366">
        <v>16</v>
      </c>
      <c r="J5" s="367">
        <v>10</v>
      </c>
      <c r="K5" s="368">
        <f t="shared" si="0"/>
        <v>160</v>
      </c>
      <c r="M5" s="369" t="s">
        <v>490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491</v>
      </c>
      <c r="Z5" s="375">
        <v>1</v>
      </c>
      <c r="AA5" s="331">
        <v>150</v>
      </c>
      <c r="AB5" s="331">
        <f t="shared" si="1"/>
        <v>150</v>
      </c>
      <c r="AD5" s="388" t="s">
        <v>490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481</v>
      </c>
      <c r="B6" s="331">
        <v>3.5</v>
      </c>
      <c r="C6" s="331">
        <v>14.6</v>
      </c>
      <c r="E6" s="331" t="s">
        <v>492</v>
      </c>
      <c r="F6" s="331">
        <v>250</v>
      </c>
      <c r="H6" s="565" t="s">
        <v>493</v>
      </c>
      <c r="I6" s="366">
        <v>16</v>
      </c>
      <c r="J6" s="367">
        <v>1</v>
      </c>
      <c r="K6" s="368">
        <f t="shared" si="0"/>
        <v>16</v>
      </c>
      <c r="M6" s="369" t="s">
        <v>494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181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494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496</v>
      </c>
      <c r="I7" s="366">
        <v>2</v>
      </c>
      <c r="J7" s="367">
        <v>80</v>
      </c>
      <c r="K7" s="368">
        <f t="shared" si="0"/>
        <v>160</v>
      </c>
      <c r="M7" s="369" t="s">
        <v>497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498</v>
      </c>
      <c r="Z7" s="375">
        <v>1</v>
      </c>
      <c r="AA7" s="331">
        <v>150</v>
      </c>
      <c r="AB7" s="331">
        <f t="shared" si="1"/>
        <v>150</v>
      </c>
      <c r="AD7" s="388" t="s">
        <v>497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499</v>
      </c>
      <c r="I8" s="366">
        <v>2</v>
      </c>
      <c r="J8" s="367">
        <v>20</v>
      </c>
      <c r="K8" s="368">
        <f t="shared" si="0"/>
        <v>40</v>
      </c>
      <c r="M8" s="369" t="s">
        <v>500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501</v>
      </c>
      <c r="Z8" s="375">
        <v>2</v>
      </c>
      <c r="AA8" s="331">
        <v>50</v>
      </c>
      <c r="AB8" s="331">
        <f t="shared" si="1"/>
        <v>100</v>
      </c>
      <c r="AD8" s="388" t="s">
        <v>500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502</v>
      </c>
      <c r="I9" s="366">
        <v>7</v>
      </c>
      <c r="J9" s="367">
        <v>8</v>
      </c>
      <c r="K9" s="368">
        <f t="shared" si="0"/>
        <v>56</v>
      </c>
      <c r="M9" s="369" t="s">
        <v>503</v>
      </c>
      <c r="N9" s="369">
        <f>N8*N7</f>
        <v>0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504</v>
      </c>
      <c r="Z9" s="375">
        <v>36</v>
      </c>
      <c r="AA9" s="331">
        <v>25</v>
      </c>
      <c r="AB9" s="331">
        <f t="shared" si="1"/>
        <v>900</v>
      </c>
      <c r="AD9" s="388" t="s">
        <v>503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224</v>
      </c>
      <c r="F10" s="331">
        <f>W11</f>
        <v>215</v>
      </c>
      <c r="H10" s="565" t="s">
        <v>505</v>
      </c>
      <c r="I10" s="366">
        <v>8</v>
      </c>
      <c r="J10" s="367">
        <v>50</v>
      </c>
      <c r="K10" s="368">
        <f t="shared" si="0"/>
        <v>400</v>
      </c>
      <c r="M10" s="369" t="s">
        <v>506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507</v>
      </c>
      <c r="W10" s="331">
        <v>90</v>
      </c>
      <c r="X10" s="323"/>
      <c r="Y10" s="339" t="s">
        <v>508</v>
      </c>
      <c r="Z10" s="375">
        <v>1</v>
      </c>
      <c r="AA10" s="331">
        <v>75</v>
      </c>
      <c r="AB10" s="331">
        <f t="shared" si="1"/>
        <v>75</v>
      </c>
      <c r="AD10" s="388" t="s">
        <v>506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509</v>
      </c>
      <c r="F11" s="333">
        <v>450</v>
      </c>
      <c r="H11" s="374" t="s">
        <v>510</v>
      </c>
      <c r="I11" s="370"/>
      <c r="J11" s="371"/>
      <c r="K11" s="372">
        <v>250</v>
      </c>
      <c r="M11" s="369" t="s">
        <v>511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215</v>
      </c>
      <c r="X11" s="323"/>
      <c r="Y11" s="339" t="s">
        <v>512</v>
      </c>
      <c r="Z11" s="375">
        <v>1</v>
      </c>
      <c r="AA11" s="331">
        <v>75</v>
      </c>
      <c r="AB11" s="331">
        <f t="shared" si="1"/>
        <v>75</v>
      </c>
      <c r="AD11" s="388" t="s">
        <v>511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513</v>
      </c>
      <c r="F12" s="335">
        <v>450</v>
      </c>
      <c r="H12" s="373" t="s">
        <v>514</v>
      </c>
      <c r="I12" s="366"/>
      <c r="J12" s="367"/>
      <c r="K12" s="373">
        <v>2700</v>
      </c>
      <c r="M12" s="369" t="s">
        <v>515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509</v>
      </c>
      <c r="W12" s="331">
        <v>500</v>
      </c>
      <c r="X12" s="323"/>
      <c r="Y12" s="388" t="s">
        <v>514</v>
      </c>
      <c r="Z12" s="375"/>
      <c r="AA12" s="331"/>
      <c r="AB12" s="217">
        <f>Sheet2!B45</f>
        <v>4000</v>
      </c>
      <c r="AD12" s="388" t="s">
        <v>516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517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516</v>
      </c>
      <c r="N13" s="369">
        <f>IF(تسعير!AI8="نصف جملة",((N6+N9+N10+N11+تسعير!AO8)*1.275),IF(تسعير!AI8="جملة",(((N6+N9+N10+N11+تسعير!AO8)*1.25)),((N6+N9+N10+N11+تسعير!AO8)*1.3)))</f>
        <v>10405.85</v>
      </c>
      <c r="O13" s="369"/>
      <c r="P13" s="365"/>
      <c r="R13" s="340"/>
      <c r="S13" s="323"/>
      <c r="T13" s="323"/>
      <c r="U13" s="323"/>
      <c r="V13" s="331" t="s">
        <v>513</v>
      </c>
      <c r="W13" s="331">
        <v>500</v>
      </c>
      <c r="X13" s="323"/>
      <c r="Y13" s="339" t="s">
        <v>518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517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519</v>
      </c>
      <c r="J15" s="323" t="s">
        <v>520</v>
      </c>
      <c r="K15" s="323" t="s">
        <v>521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522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8004.5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523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519</v>
      </c>
      <c r="AA17" s="323" t="s">
        <v>520</v>
      </c>
      <c r="AB17" s="323" t="s">
        <v>521</v>
      </c>
      <c r="AG17" s="365"/>
    </row>
    <row r="18" ht="18.75">
      <c r="A18" s="340"/>
      <c r="E18" s="324" t="s">
        <v>526</v>
      </c>
      <c r="F18" s="323" t="s">
        <v>182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523</v>
      </c>
      <c r="X18" s="323"/>
      <c r="Y18" s="331" t="s">
        <v>449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182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475</v>
      </c>
      <c r="C27" s="345" t="s">
        <v>29</v>
      </c>
      <c r="D27" s="345" t="s">
        <v>535</v>
      </c>
      <c r="E27" s="346" t="s">
        <v>447</v>
      </c>
      <c r="F27" s="345" t="s">
        <v>536</v>
      </c>
      <c r="G27" s="345" t="s">
        <v>441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475</v>
      </c>
      <c r="C60" s="345" t="s">
        <v>29</v>
      </c>
      <c r="D60" s="345" t="s">
        <v>535</v>
      </c>
      <c r="E60" s="346" t="s">
        <v>447</v>
      </c>
      <c r="F60" s="345" t="s">
        <v>536</v>
      </c>
      <c r="G60" s="345" t="s">
        <v>441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508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424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45434.458284178239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45434.458284178239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447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449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451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453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455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457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459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461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463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369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470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470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424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45434.458284178239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424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45434.458284178239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447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449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451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447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453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449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455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451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457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369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453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459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455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461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457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463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459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461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369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463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470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470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424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Φωτισμου'!B9</f>
        <v>5</v>
      </c>
    </row>
    <row r="19" ht="18" customHeight="1">
      <c r="A19" s="637" t="s">
        <v>431</v>
      </c>
      <c r="B19" s="638"/>
      <c r="C19" s="14">
        <f>'Format Φωτισμου'!B12</f>
        <v>15</v>
      </c>
    </row>
    <row r="20" ht="18" customHeight="1">
      <c r="A20" s="637" t="s">
        <v>432</v>
      </c>
      <c r="B20" s="638"/>
      <c r="C20" s="14">
        <f>C19/C18</f>
        <v>3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308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