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<sst xmlns="http://schemas.openxmlformats.org/spreadsheetml/2006/main" count="597" uniqueCount="597">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</sst>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3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1247775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407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97" totalsRowDxfId="1398"/>
    <tableColumn id="2" xr3:uid="{00000000-0010-0000-6300-000002000000}" name="عدد" dataDxfId="1399" totalsRowDxfId="139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97" totalsRowDxfId="1398"/>
    <tableColumn id="11" xr3:uid="{00000000-0010-0000-6300-00000B000000}" name="Column2" dataDxfId="1397" totalsRowDxfId="1398"/>
    <tableColumn id="10" xr3:uid="{00000000-0010-0000-6300-00000A000000}" name="Column1" dataDxfId="1397" totalsRowDxfId="1398"/>
    <tableColumn id="12" xr3:uid="{00000000-0010-0000-6300-00000C000000}" name="Column12" dataDxfId="1397" totalsRowDxfId="1398"/>
    <tableColumn id="4" xr3:uid="{00000000-0010-0000-6300-000004000000}" name="الوحده" totalsRowLabel="total" dataDxfId="1397" totalsRowDxfId="1398"/>
    <tableColumn id="5" xr3:uid="{00000000-0010-0000-6300-000005000000}" name="الوزن" dataDxfId="1397" totalsRowDxfId="1398"/>
    <tableColumn id="6" xr3:uid="{00000000-0010-0000-6300-000006000000}" name="سعر الكيلو" dataDxfId="1397" totalsRowDxfId="1398"/>
    <tableColumn id="7" xr3:uid="{00000000-0010-0000-6300-000007000000}" name="سعر الشبك " dataDxfId="1400" totalsRowDxfId="1402">
      <calculatedColumnFormula>BP28</calculatedColumnFormula>
    </tableColumn>
    <tableColumn id="8" xr3:uid="{00000000-0010-0000-6300-000008000000}" name="اجمالي" totalsRowFunction="sum" dataDxfId="1401" totalsRowDxfId="1403">
      <calculatedColumnFormula>BH98*BP99</calculatedColumnFormula>
    </tableColumn>
    <tableColumn id="9" xr3:uid="{00000000-0010-0000-6300-000009000000}" name="%" totalsRowFunction="custom" totalsRowDxfId="140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97" totalsRowDxfId="1398"/>
    <tableColumn id="2" xr3:uid="{00000000-0010-0000-6400-000002000000}" name="عدد" dataDxfId="1399" totalsRowDxfId="1398">
      <calculatedColumnFormula>IF((#REF!="بالتات"),0,4)</calculatedColumnFormula>
    </tableColumn>
    <tableColumn id="3" xr3:uid="{00000000-0010-0000-6400-000003000000}" name="بيان" totalsRowLabel="Total" dataDxfId="1397" totalsRowDxfId="1398"/>
    <tableColumn id="11" xr3:uid="{00000000-0010-0000-6400-00000B000000}" name="Column2" dataDxfId="1397" totalsRowDxfId="1398"/>
    <tableColumn id="10" xr3:uid="{00000000-0010-0000-6400-00000A000000}" name="Column1" dataDxfId="1397" totalsRowDxfId="1398"/>
    <tableColumn id="12" xr3:uid="{00000000-0010-0000-6400-00000C000000}" name="Column12" dataDxfId="1405" totalsRowDxfId="1406"/>
    <tableColumn id="4" xr3:uid="{00000000-0010-0000-6400-000004000000}" name="الوحده" dataDxfId="1397" totalsRowDxfId="1398"/>
    <tableColumn id="5" xr3:uid="{00000000-0010-0000-6400-000005000000}" name="الوزن" dataDxfId="1397" totalsRowDxfId="1398"/>
    <tableColumn id="6" xr3:uid="{00000000-0010-0000-6400-000006000000}" name="سعر الكيلو" dataDxfId="1397" totalsRowDxfId="1398"/>
    <tableColumn id="7" xr3:uid="{00000000-0010-0000-6400-000007000000}" name="سعر الشبك " dataDxfId="1414" totalsRowDxfId="1402">
      <calculatedColumnFormula>Sheet2!AW26</calculatedColumnFormula>
    </tableColumn>
    <tableColumn id="8" xr3:uid="{00000000-0010-0000-6400-000008000000}" name="اجمالي" totalsRowFunction="sum" dataDxfId="1401" totalsRowDxfId="1403">
      <calculatedColumnFormula>BH84*BP84</calculatedColumnFormula>
    </tableColumn>
    <tableColumn id="9" xr3:uid="{00000000-0010-0000-6400-000009000000}" name="%" totalsRowFunction="custom" totalsRowDxfId="140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97"/>
    <tableColumn id="2" xr3:uid="{00000000-0010-0000-6500-000002000000}" name="عدد" totalsRowFunction="sum" dataDxfId="1397">
      <calculatedColumnFormula>BH90*4</calculatedColumnFormula>
    </tableColumn>
    <tableColumn id="3" xr3:uid="{00000000-0010-0000-6500-000003000000}" name="بيان" totalsRowLabel="Total" dataDxfId="1397"/>
    <tableColumn id="11" xr3:uid="{00000000-0010-0000-6500-00000B000000}" name="Column2" dataDxfId="1397"/>
    <tableColumn id="10" xr3:uid="{00000000-0010-0000-6500-00000A000000}" name="Column1" dataDxfId="1397"/>
    <tableColumn id="12" xr3:uid="{00000000-0010-0000-6500-00000C000000}" name="Column12" totalsRowFunction="sum" dataDxfId="140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9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99"/>
    <tableColumn id="7" xr3:uid="{00000000-0010-0000-6500-000007000000}" name="سعر الشبك " dataDxfId="1400">
      <calculatedColumnFormula>BN92*$S$2/1000</calculatedColumnFormula>
    </tableColumn>
    <tableColumn id="8" xr3:uid="{00000000-0010-0000-6500-000008000000}" name="اجمالي" totalsRowFunction="sum" dataDxfId="1401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07"/>
    <tableColumn id="2" xr3:uid="{00000000-0010-0000-6600-000002000000}" name="المعدل" dataDxfId="1407"/>
    <tableColumn id="3" xr3:uid="{00000000-0010-0000-6600-000003000000}" name="الوحدة" dataDxfId="1407"/>
    <tableColumn id="4" xr3:uid="{00000000-0010-0000-6600-000004000000}" name="Column4" dataDxfId="141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07"/>
    <tableColumn id="2" xr3:uid="{00000000-0010-0000-6700-000002000000}" name="Column2" dataDxfId="1416"/>
    <tableColumn id="3" xr3:uid="{00000000-0010-0000-6700-000003000000}" name="Column3" dataDxfId="1407"/>
    <tableColumn id="4" xr3:uid="{00000000-0010-0000-6700-000004000000}" name="Column4" dataDxfId="1407"/>
    <tableColumn id="5" xr3:uid="{00000000-0010-0000-6700-000005000000}" name="Column5" dataDxfId="140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97"/>
    <tableColumn id="2" xr3:uid="{00000000-0010-0000-6800-000002000000}" name="عدد" dataDxfId="1412">
      <calculatedColumnFormula>IF((تسعير!$AU$14="بالتات"),0,BH119-2)</calculatedColumnFormula>
    </tableColumn>
    <tableColumn id="3" xr3:uid="{00000000-0010-0000-6800-000003000000}" name="بيان" totalsRowLabel="Total" dataDxfId="1413"/>
    <tableColumn id="5" xr3:uid="{00000000-0010-0000-6800-000005000000}" name="اليومية / الاجرة" dataDxfId="1413"/>
    <tableColumn id="6" xr3:uid="{00000000-0010-0000-6800-000006000000}" name="بدل الوجبة" dataDxfId="1411"/>
    <tableColumn id="11" xr3:uid="{00000000-0010-0000-6800-00000B000000}" name="موقع العمل" dataDxfId="1408">
      <calculatedColumnFormula>تسعير!$BE$44</calculatedColumnFormula>
    </tableColumn>
    <tableColumn id="10" xr3:uid="{00000000-0010-0000-6800-00000A000000}" name="شيفت العمل" dataDxfId="1397"/>
    <tableColumn id="12" xr3:uid="{00000000-0010-0000-6800-00000C000000}" name="Column12" totalsRowFunction="sum" dataDxfId="1405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17"/>
    <tableColumn id="7" xr3:uid="{00000000-0010-0000-6800-000007000000}" name="اجمالي التكلفة للعامل" dataDxfId="1418">
      <calculatedColumnFormula>Table1612677697108[[#This Row],[Column12]]</calculatedColumnFormula>
    </tableColumn>
    <tableColumn id="8" xr3:uid="{00000000-0010-0000-6800-000008000000}" name="اجمالي" totalsRowFunction="sum" dataDxfId="1401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08"/>
    <tableColumn id="2" xr3:uid="{00000000-0010-0000-6900-000002000000}" name="عدد" dataDxfId="1412">
      <calculatedColumnFormula>IF((BL133="الاسكندرية"),0.25,0.1)</calculatedColumnFormula>
    </tableColumn>
    <tableColumn id="3" xr3:uid="{00000000-0010-0000-6900-000003000000}" name="بيان" totalsRowLabel="Total" dataDxfId="1408"/>
    <tableColumn id="11" xr3:uid="{00000000-0010-0000-6900-00000B000000}" name="Column2" dataDxfId="1408"/>
    <tableColumn id="10" xr3:uid="{00000000-0010-0000-6900-00000A000000}" name="Column1" dataDxfId="1408"/>
    <tableColumn id="12" xr3:uid="{00000000-0010-0000-6900-00000C000000}" name="Column12" totalsRowFunction="sum" dataDxfId="1420"/>
    <tableColumn id="4" xr3:uid="{00000000-0010-0000-6900-000004000000}" name="الوحده" dataDxfId="1409"/>
    <tableColumn id="5" xr3:uid="{00000000-0010-0000-6900-000005000000}" name="الوزن" dataDxfId="1408"/>
    <tableColumn id="6" xr3:uid="{00000000-0010-0000-6900-000006000000}" name="سعر الكيلو" dataDxfId="1408"/>
    <tableColumn id="7" xr3:uid="{00000000-0010-0000-6900-000007000000}" name="سعر الشبك " dataDxfId="1414">
      <calculatedColumnFormula>BQ116</calculatedColumnFormula>
    </tableColumn>
    <tableColumn id="8" xr3:uid="{00000000-0010-0000-6900-000008000000}" name="اجمالي" totalsRowFunction="sum" dataDxfId="1401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07"/>
    <tableColumn id="2" xr3:uid="{00000000-0010-0000-6A00-000002000000}" name="خارجي" dataDxfId="1407"/>
    <tableColumn id="3" xr3:uid="{00000000-0010-0000-6A00-000003000000}" name="داخلي" dataDxfId="1407"/>
    <tableColumn id="4" xr3:uid="{00000000-0010-0000-6A00-000004000000}" name="بدل الوجبة" dataDxfId="1407"/>
    <tableColumn id="5" xr3:uid="{00000000-0010-0000-6A00-000005000000}" name="دبابة" dataDxfId="1407"/>
    <tableColumn id="6" xr3:uid="{00000000-0010-0000-6A00-000006000000}" name="جامبو" dataDxfId="1407"/>
    <tableColumn id="7" xr3:uid="{00000000-0010-0000-6A00-000007000000}" name="الاقامة" dataDxfId="140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08"/>
    <tableColumn id="4" xr3:uid="{00000000-0010-0000-6B00-000004000000}" name="Column22" dataDxfId="1408"/>
    <tableColumn id="5" xr3:uid="{00000000-0010-0000-6B00-000005000000}" name="Column23" dataDxfId="1408"/>
    <tableColumn id="3" xr3:uid="{00000000-0010-0000-6B00-000003000000}" name="Column3" dataDxfId="14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1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97" totalsRowDxfId="1398"/>
    <tableColumn id="2" xr3:uid="{00000000-0010-0000-6C00-000002000000}" name="عدد" dataDxfId="1397" totalsRowDxfId="1398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97" totalsRowDxfId="1398"/>
    <tableColumn id="11" xr3:uid="{00000000-0010-0000-6C00-00000B000000}" name="Column2" dataDxfId="1397" totalsRowDxfId="1398"/>
    <tableColumn id="10" xr3:uid="{00000000-0010-0000-6C00-00000A000000}" name="Column1" dataDxfId="1397" totalsRowDxfId="1398"/>
    <tableColumn id="12" xr3:uid="{00000000-0010-0000-6C00-00000C000000}" name="المسطح" totalsRowFunction="sum" dataDxfId="1405" totalsRowDxfId="14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97" totalsRowDxfId="1398"/>
    <tableColumn id="5" xr3:uid="{00000000-0010-0000-6C00-000005000000}" name="الوزن" totalsRowFunction="custom" totalsRowDxfId="1398">
      <totalsRowFormula>(BN76*BH76)+(BN77*BH77)+(BN78*BH78)+(BN79*BH79)</totalsRowFormula>
    </tableColumn>
    <tableColumn id="6" xr3:uid="{00000000-0010-0000-6C00-000006000000}" name="اجمالي المسطح" totalsRowFunction="sum" dataDxfId="1399" totalsRowDxfId="1398">
      <calculatedColumnFormula>Table15880101112[[#This Row],[المسطح]]*Table15880101112[[#This Row],[عدد]]</calculatedColumnFormula>
    </tableColumn>
    <tableColumn id="7" xr3:uid="{00000000-0010-0000-6C00-000007000000}" name="سعر الشبك " dataDxfId="1424" totalsRowDxfId="1402">
      <calculatedColumnFormula>BN76*$S$2/1000</calculatedColumnFormula>
    </tableColumn>
    <tableColumn id="8" xr3:uid="{00000000-0010-0000-6C00-000008000000}" name="اجمالي" totalsRowFunction="sum" dataDxfId="1401" totalsRowDxfId="1403">
      <calculatedColumnFormula>BH76*BP76</calculatedColumnFormula>
    </tableColumn>
    <tableColumn id="9" xr3:uid="{00000000-0010-0000-6C00-000009000000}" name="%" totalsRowFunction="custom" totalsRowDxfId="140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97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01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25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425" totalsRowDxfId="1426"/>
    <tableColumn id="4" xr3:uid="{00000000-0010-0000-6D00-000004000000}" name="Column2" dataDxfId="1425" totalsRowDxfId="1426"/>
    <tableColumn id="5" xr3:uid="{00000000-0010-0000-6D00-000005000000}" name="wt/m" dataDxfId="1425" totalsRowDxfId="1426"/>
    <tableColumn id="6" xr3:uid="{00000000-0010-0000-6D00-000006000000}" name="price" totalsRowFunction="sum" dataDxfId="1425" totalsRowDxfId="142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427"/>
    <tableColumn id="2" xr3:uid="{00000000-0010-0000-6E00-000002000000}" name="عدد" totalsRowFunction="custom" dataDxfId="1428" totalsRowDxfId="1429">
      <totalsRowFormula>(Table80102114[[#Totals],[price]]*1.1)/(F1*D1/10000)</totalsRowFormula>
    </tableColumn>
    <tableColumn id="3" xr3:uid="{00000000-0010-0000-6E00-000003000000}" name="طول" dataDxfId="1428" totalsRowDxfId="1426"/>
    <tableColumn id="4" xr3:uid="{00000000-0010-0000-6E00-000004000000}" name="Column2" dataDxfId="1428" totalsRowDxfId="1426"/>
    <tableColumn id="5" xr3:uid="{00000000-0010-0000-6E00-000005000000}" name="wt/m" dataDxfId="1428" totalsRowDxfId="1426"/>
    <tableColumn id="6" xr3:uid="{00000000-0010-0000-6E00-000006000000}" name="price" totalsRowFunction="sum" dataDxfId="1428" totalsRowDxfId="142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428" totalsRowDxfId="12">
  <autoFilter ref="A75:F96" xr:uid="{00000000-0009-0000-0100-000072000000}"/>
  <tableColumns count="6">
    <tableColumn id="1" xr3:uid="{00000000-0010-0000-6F00-000001000000}" name="Column1" totalsRowLabel="Total" dataDxfId="1428" totalsRowDxfId="1427"/>
    <tableColumn id="2" xr3:uid="{00000000-0010-0000-6F00-000002000000}" name="عدد" totalsRowFunction="custom" dataDxfId="1428" totalsRowDxfId="1429">
      <totalsRowFormula>(Table80102114115[[#Totals],[price]]*1.1)/(F74*D74/10000)</totalsRowFormula>
    </tableColumn>
    <tableColumn id="3" xr3:uid="{00000000-0010-0000-6F00-000003000000}" name="طول" dataDxfId="1428" totalsRowDxfId="1426"/>
    <tableColumn id="4" xr3:uid="{00000000-0010-0000-6F00-000004000000}" name="Column2" dataDxfId="1428" totalsRowDxfId="1426"/>
    <tableColumn id="5" xr3:uid="{00000000-0010-0000-6F00-000005000000}" name="wt/m" dataDxfId="1428" totalsRowDxfId="1426"/>
    <tableColumn id="6" xr3:uid="{00000000-0010-0000-6F00-000006000000}" name="price" totalsRowFunction="sum" dataDxfId="1428" totalsRowDxfId="142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97"/>
    <tableColumn id="2" xr3:uid="{00000000-0010-0000-0B00-000002000000}" name="عدد" dataDxfId="1397">
      <calculatedColumnFormula>IF((F74="الاسكندرية"),0.25,0.1)</calculatedColumnFormula>
    </tableColumn>
    <tableColumn id="3" xr3:uid="{00000000-0010-0000-0B00-000003000000}" name="بيان برجولا رويال" totalsRowLabel="Total" dataDxfId="1397"/>
    <tableColumn id="12" xr3:uid="{00000000-0010-0000-0B00-00000C000000}" name="Column12" totalsRowFunction="sum" dataDxfId="1405"/>
    <tableColumn id="5" xr3:uid="{00000000-0010-0000-0B00-000005000000}" name="Column1" dataDxfId="1397"/>
    <tableColumn id="11" xr3:uid="{00000000-0010-0000-0B00-00000B000000}" name="العرض" dataDxfId="1408"/>
    <tableColumn id="10" xr3:uid="{00000000-0010-0000-0B00-00000A000000}" name="الامتداد" dataDxfId="1399"/>
    <tableColumn id="4" xr3:uid="{00000000-0010-0000-0B00-000004000000}" name="سعر المتر" dataDxfId="1409"/>
    <tableColumn id="6" xr3:uid="{00000000-0010-0000-0B00-000006000000}" name="Column2" dataDxfId="92"/>
    <tableColumn id="7" xr3:uid="{00000000-0010-0000-0B00-000007000000}" name="سعر البرجولا كاملة" dataDxfId="1400">
      <calculatedColumnFormula>(K57)</calculatedColumnFormula>
    </tableColumn>
    <tableColumn id="8" xr3:uid="{00000000-0010-0000-0B00-000008000000}" name="اجمالي" totalsRowFunction="sum" dataDxfId="140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97" totalsRowDxfId="1398"/>
    <tableColumn id="2" xr3:uid="{00000000-0010-0000-0C00-000002000000}" name="عدد" dataDxfId="63" totalsRowDxfId="1398">
      <calculatedColumnFormula>B60</calculatedColumnFormula>
    </tableColumn>
    <tableColumn id="3" xr3:uid="{00000000-0010-0000-0C00-000003000000}" name="بيان" totalsRowLabel="Total" dataDxfId="93" totalsRowDxfId="1398"/>
    <tableColumn id="5" xr3:uid="{00000000-0010-0000-0C00-000005000000}" name="اليومية / الاجرة" dataDxfId="1358" totalsRowDxfId="1398"/>
    <tableColumn id="6" xr3:uid="{00000000-0010-0000-0C00-000006000000}" name="بدل الوجبة" dataDxfId="1359" totalsRowDxfId="1398"/>
    <tableColumn id="11" xr3:uid="{00000000-0010-0000-0C00-00000B000000}" name="موقع العمل" dataDxfId="1408" totalsRowDxfId="1398">
      <calculatedColumnFormula>تسعير!$T$4</calculatedColumnFormula>
    </tableColumn>
    <tableColumn id="10" xr3:uid="{00000000-0010-0000-0C00-00000A000000}" name="شيفت العمل" dataDxfId="1397" totalsRowDxfId="1398"/>
    <tableColumn id="12" xr3:uid="{00000000-0010-0000-0C00-00000C000000}" name="Column12" totalsRowFunction="sum" dataDxfId="1405" totalsRowDxfId="1406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98"/>
    <tableColumn id="7" xr3:uid="{00000000-0010-0000-0C00-000007000000}" name="اجمالي التكلفة للعامل" dataDxfId="87" totalsRowDxfId="1402">
      <calculatedColumnFormula>Table1612[[#This Row],[Column12]]</calculatedColumnFormula>
    </tableColumn>
    <tableColumn id="8" xr3:uid="{00000000-0010-0000-0C00-000008000000}" name="اجمالي" totalsRowFunction="sum" dataDxfId="1401" totalsRowDxfId="1403">
      <calculatedColumnFormula>B63*J63</calculatedColumnFormula>
    </tableColumn>
    <tableColumn id="9" xr3:uid="{00000000-0010-0000-0C00-000009000000}" name="%" totalsRowFunction="custom" totalsRowDxfId="140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410"/>
    <tableColumn id="4" xr3:uid="{00000000-0010-0000-0D00-000004000000}" name="بدل الوجبة" dataDxfId="1410"/>
    <tableColumn id="5" xr3:uid="{00000000-0010-0000-0D00-000005000000}" name="دبابة" dataDxfId="1410"/>
    <tableColumn id="6" xr3:uid="{00000000-0010-0000-0D00-000006000000}" name="جامبو" dataDxfId="1410"/>
    <tableColumn id="7" xr3:uid="{00000000-0010-0000-0D00-000007000000}" name="الاقامة" dataDxfId="141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408"/>
    <tableColumn id="4" xr3:uid="{00000000-0010-0000-0E00-000004000000}" name="Column22" dataDxfId="1408"/>
    <tableColumn id="5" xr3:uid="{00000000-0010-0000-0E00-000005000000}" name="Column23" dataDxfId="1408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97" totalsRowDxfId="1398"/>
    <tableColumn id="2" xr3:uid="{00000000-0010-0000-0F00-000002000000}" name="عدد" dataDxfId="1397" totalsRowDxfId="139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97" totalsRowDxfId="1398"/>
    <tableColumn id="11" xr3:uid="{00000000-0010-0000-0F00-00000B000000}" name="Column2" dataDxfId="1397" totalsRowDxfId="1398"/>
    <tableColumn id="10" xr3:uid="{00000000-0010-0000-0F00-00000A000000}" name="Column1" dataDxfId="1397" totalsRowDxfId="1398"/>
    <tableColumn id="12" xr3:uid="{00000000-0010-0000-0F00-00000C000000}" name="المسطح" totalsRowFunction="sum" dataDxfId="1405" totalsRowDxfId="1406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97" totalsRowDxfId="1398"/>
    <tableColumn id="5" xr3:uid="{00000000-0010-0000-0F00-000005000000}" name="الوزن" totalsRowFunction="custom" dataDxfId="1397" totalsRowDxfId="1398">
      <totalsRowFormula>H9*B9+H8*B8+H7*B7</totalsRowFormula>
    </tableColumn>
    <tableColumn id="6" xr3:uid="{00000000-0010-0000-0F00-000006000000}" name="اجمالي الميزان" totalsRowFunction="sum" dataDxfId="1399" totalsRowDxfId="1398">
      <calculatedColumnFormula>Table118[[#This Row],[الوزن]]*Table118[[#This Row],[عدد]]</calculatedColumnFormula>
    </tableColumn>
    <tableColumn id="7" xr3:uid="{00000000-0010-0000-0F00-000007000000}" name="سعر الشبك " dataDxfId="1400" totalsRowDxfId="1402">
      <calculatedColumnFormula>H6*$H$2/1000</calculatedColumnFormula>
    </tableColumn>
    <tableColumn id="8" xr3:uid="{00000000-0010-0000-0F00-000008000000}" name="اجمالي" totalsRowFunction="sum" dataDxfId="1401" totalsRowDxfId="1403">
      <calculatedColumnFormula>B6*J6</calculatedColumnFormula>
    </tableColumn>
    <tableColumn id="9" xr3:uid="{00000000-0010-0000-0F00-000009000000}" name="%" totalsRowFunction="custom" totalsRowDxfId="140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97" totalsRowDxfId="1398"/>
    <tableColumn id="2" xr3:uid="{00000000-0010-0000-1000-000002000000}" name="عدد" dataDxfId="1399" totalsRowDxfId="139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97" totalsRowDxfId="1398"/>
    <tableColumn id="11" xr3:uid="{00000000-0010-0000-1000-00000B000000}" name="Column2" dataDxfId="1397" totalsRowDxfId="1398"/>
    <tableColumn id="10" xr3:uid="{00000000-0010-0000-1000-00000A000000}" name="Column1" dataDxfId="1397" totalsRowDxfId="1398"/>
    <tableColumn id="12" xr3:uid="{00000000-0010-0000-1000-00000C000000}" name="Column12" dataDxfId="1397" totalsRowDxfId="1398"/>
    <tableColumn id="4" xr3:uid="{00000000-0010-0000-1000-000004000000}" name="الوحده" totalsRowLabel="total" dataDxfId="1397" totalsRowDxfId="1398"/>
    <tableColumn id="5" xr3:uid="{00000000-0010-0000-1000-000005000000}" name="الوزن" dataDxfId="1399" totalsRowDxfId="139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97" totalsRowDxfId="1398">
      <calculatedColumnFormula>Sheet2!B7</calculatedColumnFormula>
    </tableColumn>
    <tableColumn id="7" xr3:uid="{00000000-0010-0000-1000-000007000000}" name="سعر الشبك " dataDxfId="1400" totalsRowDxfId="1402"/>
    <tableColumn id="8" xr3:uid="{00000000-0010-0000-1000-000008000000}" name="اجمالي" totalsRowFunction="sum" dataDxfId="1401" totalsRowDxfId="1403">
      <calculatedColumnFormula>B36*Table1319[[#This Row],[سعر الكيلو]]</calculatedColumnFormula>
    </tableColumn>
    <tableColumn id="9" xr3:uid="{00000000-0010-0000-1000-000009000000}" name="%" totalsRowFunction="custom" totalsRowDxfId="140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97" totalsRowDxfId="1398"/>
    <tableColumn id="2" xr3:uid="{00000000-0010-0000-1100-000002000000}" name="عدد" dataDxfId="1397" totalsRowDxfId="1398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97" totalsRowDxfId="1398"/>
    <tableColumn id="11" xr3:uid="{00000000-0010-0000-1100-00000B000000}" name="Column2" dataDxfId="1397" totalsRowDxfId="1398"/>
    <tableColumn id="10" xr3:uid="{00000000-0010-0000-1100-00000A000000}" name="Column1" dataDxfId="1397" totalsRowDxfId="1398"/>
    <tableColumn id="12" xr3:uid="{00000000-0010-0000-1100-00000C000000}" name="Column12" totalsRowFunction="sum" dataDxfId="1399" totalsRowDxfId="1398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97" totalsRowDxfId="1398"/>
    <tableColumn id="5" xr3:uid="{00000000-0010-0000-1100-000005000000}" name="الوزن" totalsRowFunction="custom" dataDxfId="1397" totalsRowDxfId="1398">
      <totalsRowFormula>H13*B13+H14*B14</totalsRowFormula>
    </tableColumn>
    <tableColumn id="6" xr3:uid="{00000000-0010-0000-1100-000006000000}" name="سعر الكيلو" totalsRowFunction="sum" dataDxfId="1399" totalsRowDxfId="1398">
      <calculatedColumnFormula>Table1421[[#This Row],[الوزن]]*Table1421[[#This Row],[عدد]]</calculatedColumnFormula>
    </tableColumn>
    <tableColumn id="7" xr3:uid="{00000000-0010-0000-1100-000007000000}" name="سعر الشبك " dataDxfId="1400" totalsRowDxfId="1104">
      <calculatedColumnFormula>H13*$I$2/1000</calculatedColumnFormula>
    </tableColumn>
    <tableColumn id="8" xr3:uid="{00000000-0010-0000-1100-000008000000}" name="اجمالي" totalsRowFunction="sum" dataDxfId="1401" totalsRowDxfId="1403">
      <calculatedColumnFormula>B13*J13</calculatedColumnFormula>
    </tableColumn>
    <tableColumn id="9" xr3:uid="{00000000-0010-0000-1100-000009000000}" name="%" totalsRowFunction="custom" totalsRowDxfId="140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97" totalsRowDxfId="1398"/>
    <tableColumn id="2" xr3:uid="{00000000-0010-0000-1200-000002000000}" name="عدد" dataDxfId="1399" totalsRowDxfId="139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97" totalsRowDxfId="1398"/>
    <tableColumn id="11" xr3:uid="{00000000-0010-0000-1200-00000B000000}" name="Column2" dataDxfId="1397" totalsRowDxfId="1398"/>
    <tableColumn id="10" xr3:uid="{00000000-0010-0000-1200-00000A000000}" name="Column1" dataDxfId="1397" totalsRowDxfId="1398"/>
    <tableColumn id="12" xr3:uid="{00000000-0010-0000-1200-00000C000000}" name="Column12" dataDxfId="1405" totalsRowDxfId="1406"/>
    <tableColumn id="4" xr3:uid="{00000000-0010-0000-1200-000004000000}" name="الوحده" dataDxfId="1397" totalsRowDxfId="1398"/>
    <tableColumn id="5" xr3:uid="{00000000-0010-0000-1200-000005000000}" name="الوزن" dataDxfId="1397" totalsRowDxfId="1398"/>
    <tableColumn id="6" xr3:uid="{00000000-0010-0000-1200-000006000000}" name="سعر الكيلو" dataDxfId="1397" totalsRowDxfId="1398"/>
    <tableColumn id="7" xr3:uid="{00000000-0010-0000-1200-000007000000}" name="سعر الشبك " dataDxfId="1400" totalsRowDxfId="1402">
      <calculatedColumnFormula>Sheet2!B22</calculatedColumnFormula>
    </tableColumn>
    <tableColumn id="8" xr3:uid="{00000000-0010-0000-1200-000008000000}" name="اجمالي" totalsRowFunction="sum" dataDxfId="1401" totalsRowDxfId="1403">
      <calculatedColumnFormula>B18*J18</calculatedColumnFormula>
    </tableColumn>
    <tableColumn id="9" xr3:uid="{00000000-0010-0000-1200-000009000000}" name="%" totalsRowFunction="custom" totalsRowDxfId="140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97"/>
    <tableColumn id="2" xr3:uid="{00000000-0010-0000-1300-000002000000}" name="عدد" totalsRowFunction="count" dataDxfId="1399">
      <calculatedColumnFormula>B30*4</calculatedColumnFormula>
    </tableColumn>
    <tableColumn id="3" xr3:uid="{00000000-0010-0000-1300-000003000000}" name="بيان" totalsRowLabel="Total" dataDxfId="1397"/>
    <tableColumn id="11" xr3:uid="{00000000-0010-0000-1300-00000B000000}" name="Column2" dataDxfId="1397"/>
    <tableColumn id="10" xr3:uid="{00000000-0010-0000-1300-00000A000000}" name="Column1" dataDxfId="1397"/>
    <tableColumn id="12" xr3:uid="{00000000-0010-0000-1300-00000C000000}" name="Column12" totalsRowFunction="sum" dataDxfId="140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9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99">
      <calculatedColumnFormula>$H$2/1000</calculatedColumnFormula>
    </tableColumn>
    <tableColumn id="7" xr3:uid="{00000000-0010-0000-1300-000007000000}" name="سعر الشبك " dataDxfId="1400">
      <calculatedColumnFormula>H31*$H$2/1000</calculatedColumnFormula>
    </tableColumn>
    <tableColumn id="8" xr3:uid="{00000000-0010-0000-1300-000008000000}" name="اجمالي" totalsRowFunction="sum" dataDxfId="1401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07"/>
    <tableColumn id="2" xr3:uid="{00000000-0010-0000-1400-000002000000}" name="المعدل" dataDxfId="1407"/>
    <tableColumn id="3" xr3:uid="{00000000-0010-0000-1400-000003000000}" name="الوحدة" dataDxfId="1407"/>
    <tableColumn id="4" xr3:uid="{00000000-0010-0000-1400-000004000000}" name="Column4" dataDxfId="1355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97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08"/>
    <tableColumn id="11" xr3:uid="{00000000-0010-0000-1500-00000B000000}" name="Column2" dataDxfId="1408"/>
    <tableColumn id="10" xr3:uid="{00000000-0010-0000-1500-00000A000000}" name="Column1" dataDxfId="1409"/>
    <tableColumn id="12" xr3:uid="{00000000-0010-0000-1500-00000C000000}" name="Column12" totalsRowFunction="sum" dataDxfId="105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409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401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97"/>
    <tableColumn id="2" xr3:uid="{00000000-0010-0000-1600-000002000000}" name="عدد" dataDxfId="1397">
      <calculatedColumnFormula>IF((F79="الاسكندرية"),0.25,0.1)</calculatedColumnFormula>
    </tableColumn>
    <tableColumn id="3" xr3:uid="{00000000-0010-0000-1600-000003000000}" name="بيان برجولا رويال" totalsRowLabel="Total" dataDxfId="1397"/>
    <tableColumn id="12" xr3:uid="{00000000-0010-0000-1600-00000C000000}" name="Column12" totalsRowFunction="sum" dataDxfId="1405"/>
    <tableColumn id="5" xr3:uid="{00000000-0010-0000-1600-000005000000}" name="Column1" dataDxfId="1397"/>
    <tableColumn id="11" xr3:uid="{00000000-0010-0000-1600-00000B000000}" name="العرض" dataDxfId="1408"/>
    <tableColumn id="10" xr3:uid="{00000000-0010-0000-1600-00000A000000}" name="الامتداد" dataDxfId="1399"/>
    <tableColumn id="4" xr3:uid="{00000000-0010-0000-1600-000004000000}" name="سعر المتر" dataDxfId="1409"/>
    <tableColumn id="6" xr3:uid="{00000000-0010-0000-1600-000006000000}" name="Column2" dataDxfId="1411"/>
    <tableColumn id="7" xr3:uid="{00000000-0010-0000-1600-000007000000}" name="سعر البرجولا كاملة" dataDxfId="1400">
      <calculatedColumnFormula>K58</calculatedColumnFormula>
    </tableColumn>
    <tableColumn id="8" xr3:uid="{00000000-0010-0000-1600-000008000000}" name="اجمالي" totalsRowFunction="sum" dataDxfId="140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97" totalsRowDxfId="1398"/>
    <tableColumn id="2" xr3:uid="{00000000-0010-0000-1700-000002000000}" name="عدد" dataDxfId="1412" totalsRowDxfId="1398">
      <calculatedColumnFormula>B65</calculatedColumnFormula>
    </tableColumn>
    <tableColumn id="3" xr3:uid="{00000000-0010-0000-1700-000003000000}" name="بيان" totalsRowLabel="Total" dataDxfId="1413" totalsRowDxfId="1398"/>
    <tableColumn id="5" xr3:uid="{00000000-0010-0000-1700-000005000000}" name="اليومية / الاجرة" dataDxfId="1413" totalsRowDxfId="1398"/>
    <tableColumn id="6" xr3:uid="{00000000-0010-0000-1700-000006000000}" name="بدل الوجبة" dataDxfId="1411" totalsRowDxfId="1398"/>
    <tableColumn id="11" xr3:uid="{00000000-0010-0000-1700-00000B000000}" name="موقع العمل" dataDxfId="1408" totalsRowDxfId="1398">
      <calculatedColumnFormula>تسعير!$T$24</calculatedColumnFormula>
    </tableColumn>
    <tableColumn id="10" xr3:uid="{00000000-0010-0000-1700-00000A000000}" name="شيفت العمل" dataDxfId="1397" totalsRowDxfId="1398"/>
    <tableColumn id="12" xr3:uid="{00000000-0010-0000-1700-00000C000000}" name="Column12" totalsRowFunction="sum" dataDxfId="1405" totalsRowDxfId="1406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98"/>
    <tableColumn id="7" xr3:uid="{00000000-0010-0000-1700-000007000000}" name="اجمالي التكلفة للعامل" dataDxfId="1368" totalsRowDxfId="1402">
      <calculatedColumnFormula>Table161229[[#This Row],[Column12]]</calculatedColumnFormula>
    </tableColumn>
    <tableColumn id="8" xr3:uid="{00000000-0010-0000-1700-000008000000}" name="اجمالي" totalsRowFunction="sum" dataDxfId="1401" totalsRowDxfId="1403">
      <calculatedColumnFormula>B68*J68</calculatedColumnFormula>
    </tableColumn>
    <tableColumn id="9" xr3:uid="{00000000-0010-0000-1700-000009000000}" name="%" totalsRowFunction="custom" totalsRowDxfId="140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408" totalsRowDxfId="1398"/>
    <tableColumn id="2" xr3:uid="{00000000-0010-0000-1800-000002000000}" name="عدد" dataDxfId="1412" totalsRowDxfId="1398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08" totalsRowDxfId="1398"/>
    <tableColumn id="11" xr3:uid="{00000000-0010-0000-1800-00000B000000}" name="Column2" dataDxfId="1408" totalsRowDxfId="1398"/>
    <tableColumn id="10" xr3:uid="{00000000-0010-0000-1800-00000A000000}" name="Column1" dataDxfId="1408" totalsRowDxfId="1398"/>
    <tableColumn id="12" xr3:uid="{00000000-0010-0000-1800-00000C000000}" name="Column12" totalsRowFunction="sum" dataDxfId="80" totalsRowDxfId="1406"/>
    <tableColumn id="4" xr3:uid="{00000000-0010-0000-1800-000004000000}" name="الوحده" dataDxfId="1409" totalsRowDxfId="1398"/>
    <tableColumn id="5" xr3:uid="{00000000-0010-0000-1800-000005000000}" name="الوزن" dataDxfId="1408" totalsRowDxfId="1398"/>
    <tableColumn id="6" xr3:uid="{00000000-0010-0000-1800-000006000000}" name="سعر الكيلو" dataDxfId="1408" totalsRowDxfId="1398"/>
    <tableColumn id="7" xr3:uid="{00000000-0010-0000-1800-000007000000}" name="سعر الشبك " dataDxfId="1414" totalsRowDxfId="1402"/>
    <tableColumn id="8" xr3:uid="{00000000-0010-0000-1800-000008000000}" name="اجمالي" totalsRowFunction="sum" dataDxfId="1401" totalsRowDxfId="140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07"/>
    <tableColumn id="2" xr3:uid="{00000000-0010-0000-1900-000002000000}" name="خارجي" dataDxfId="1407"/>
    <tableColumn id="3" xr3:uid="{00000000-0010-0000-1900-000003000000}" name="داخلي" dataDxfId="1407"/>
    <tableColumn id="4" xr3:uid="{00000000-0010-0000-1900-000004000000}" name="بدل الوجبة" dataDxfId="1407"/>
    <tableColumn id="5" xr3:uid="{00000000-0010-0000-1900-000005000000}" name="دبابة" dataDxfId="1407"/>
    <tableColumn id="6" xr3:uid="{00000000-0010-0000-1900-000006000000}" name="جامبو" dataDxfId="1407"/>
    <tableColumn id="7" xr3:uid="{00000000-0010-0000-1900-000007000000}" name="الاقامة" dataDxfId="140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408"/>
    <tableColumn id="4" xr3:uid="{00000000-0010-0000-1A00-000004000000}" name="Column22" dataDxfId="1408"/>
    <tableColumn id="5" xr3:uid="{00000000-0010-0000-1A00-000005000000}" name="Column23" dataDxfId="1408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412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10" totalsRowDxfId="825"/>
    <tableColumn id="6" xr3:uid="{00000000-0010-0000-1B00-000006000000}" name="الطول بالمتر" dataDxfId="1410" totalsRowDxfId="1370"/>
    <tableColumn id="5" xr3:uid="{00000000-0010-0000-1B00-000005000000}" name="وزن المتر " dataDxfId="1410" totalsRowDxfId="1415"/>
    <tableColumn id="4" xr3:uid="{00000000-0010-0000-1B00-000004000000}" name="سعر الكيلو" dataDxfId="1410" totalsRowDxfId="1415"/>
    <tableColumn id="3" xr3:uid="{00000000-0010-0000-1B00-000003000000}" name="اجمالي عدد " totalsRowFunction="custom" totalsRowDxfId="1415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410" totalsRowDxfId="1415"/>
    <tableColumn id="10" xr3:uid="{00000000-0010-0000-1B00-00000A000000}" name="Column2" dataDxfId="1410" totalsRowDxfId="1415"/>
    <tableColumn id="11" xr3:uid="{00000000-0010-0000-1B00-00000B000000}" name="Column3" dataDxfId="1410" totalsRowDxfId="1415"/>
    <tableColumn id="12" xr3:uid="{00000000-0010-0000-1B00-00000C000000}" name="Column4" dataDxfId="1410" totalsRowDxfId="141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97" totalsRowDxfId="1398"/>
    <tableColumn id="2" xr3:uid="{00000000-0010-0000-1C00-000002000000}" name="عدد" dataDxfId="1399" totalsRowDxfId="1398"/>
    <tableColumn id="3" xr3:uid="{00000000-0010-0000-1C00-000003000000}" name="بيان" totalsRowLabel="Total" dataDxfId="1397" totalsRowDxfId="1398"/>
    <tableColumn id="11" xr3:uid="{00000000-0010-0000-1C00-00000B000000}" name="Column2" dataDxfId="1397" totalsRowDxfId="1398"/>
    <tableColumn id="10" xr3:uid="{00000000-0010-0000-1C00-00000A000000}" name="Column1" dataDxfId="1397" totalsRowDxfId="1398"/>
    <tableColumn id="12" xr3:uid="{00000000-0010-0000-1C00-00000C000000}" name="Column12" dataDxfId="1397" totalsRowDxfId="1398"/>
    <tableColumn id="4" xr3:uid="{00000000-0010-0000-1C00-000004000000}" name="الوحده" totalsRowLabel="total" dataDxfId="1397" totalsRowDxfId="1398"/>
    <tableColumn id="5" xr3:uid="{00000000-0010-0000-1C00-000005000000}" name="الوزن" dataDxfId="1397" totalsRowDxfId="1398"/>
    <tableColumn id="6" xr3:uid="{00000000-0010-0000-1C00-000006000000}" name="سعر الكيلو" dataDxfId="1397" totalsRowDxfId="1398"/>
    <tableColumn id="7" xr3:uid="{00000000-0010-0000-1C00-000007000000}" name="سعر الشبك " dataDxfId="1400" totalsRowDxfId="1402">
      <calculatedColumnFormula>Sheet2!B2</calculatedColumnFormula>
    </tableColumn>
    <tableColumn id="8" xr3:uid="{00000000-0010-0000-1C00-000008000000}" name="اجمالي" totalsRowFunction="sum" dataDxfId="1401" totalsRowDxfId="1403">
      <calculatedColumnFormula>M26*U26</calculatedColumnFormula>
    </tableColumn>
    <tableColumn id="9" xr3:uid="{00000000-0010-0000-1C00-000009000000}" name="%" totalsRowFunction="custom" totalsRowDxfId="140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97" totalsRowDxfId="1398"/>
    <tableColumn id="2" xr3:uid="{00000000-0010-0000-1D00-000002000000}" name="عدد" dataDxfId="1399" totalsRowDxfId="1398"/>
    <tableColumn id="3" xr3:uid="{00000000-0010-0000-1D00-000003000000}" name="بيان" totalsRowLabel="Total" dataDxfId="1397" totalsRowDxfId="1398"/>
    <tableColumn id="11" xr3:uid="{00000000-0010-0000-1D00-00000B000000}" name="Column2" dataDxfId="1397" totalsRowDxfId="1398"/>
    <tableColumn id="10" xr3:uid="{00000000-0010-0000-1D00-00000A000000}" name="Column1" dataDxfId="1397" totalsRowDxfId="1398"/>
    <tableColumn id="12" xr3:uid="{00000000-0010-0000-1D00-00000C000000}" name="Column12" dataDxfId="1405" totalsRowDxfId="1406"/>
    <tableColumn id="4" xr3:uid="{00000000-0010-0000-1D00-000004000000}" name="الوحده" dataDxfId="1397" totalsRowDxfId="1398"/>
    <tableColumn id="5" xr3:uid="{00000000-0010-0000-1D00-000005000000}" name="الوزن" dataDxfId="1397" totalsRowDxfId="1398"/>
    <tableColumn id="6" xr3:uid="{00000000-0010-0000-1D00-000006000000}" name="سعر الكيلو" dataDxfId="1397" totalsRowDxfId="1398"/>
    <tableColumn id="7" xr3:uid="{00000000-0010-0000-1D00-000007000000}" name="سعر الشبك " dataDxfId="1400" totalsRowDxfId="1402">
      <calculatedColumnFormula>Sheet2!B24</calculatedColumnFormula>
    </tableColumn>
    <tableColumn id="8" xr3:uid="{00000000-0010-0000-1D00-000008000000}" name="اجمالي" totalsRowFunction="sum" dataDxfId="1401" totalsRowDxfId="1403">
      <calculatedColumnFormula>M11*U11</calculatedColumnFormula>
    </tableColumn>
    <tableColumn id="9" xr3:uid="{00000000-0010-0000-1D00-000009000000}" name="%" totalsRowFunction="custom" totalsRowDxfId="140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97"/>
    <tableColumn id="2" xr3:uid="{00000000-0010-0000-1E00-000002000000}" name="عدد" totalsRowFunction="count" dataDxfId="1397">
      <calculatedColumnFormula>M20*4</calculatedColumnFormula>
    </tableColumn>
    <tableColumn id="3" xr3:uid="{00000000-0010-0000-1E00-000003000000}" name="بيان" totalsRowLabel="Total" dataDxfId="1397"/>
    <tableColumn id="11" xr3:uid="{00000000-0010-0000-1E00-00000B000000}" name="Column2" dataDxfId="1397"/>
    <tableColumn id="10" xr3:uid="{00000000-0010-0000-1E00-00000A000000}" name="Column1" dataDxfId="1397"/>
    <tableColumn id="12" xr3:uid="{00000000-0010-0000-1E00-00000C000000}" name="Column12" totalsRowFunction="sum" dataDxfId="140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9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99"/>
    <tableColumn id="7" xr3:uid="{00000000-0010-0000-1E00-000007000000}" name="سعر الشبك " dataDxfId="1400">
      <calculatedColumnFormula>S21*$S$2/1000</calculatedColumnFormula>
    </tableColumn>
    <tableColumn id="8" xr3:uid="{00000000-0010-0000-1E00-000008000000}" name="اجمالي" totalsRowFunction="sum" dataDxfId="1401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07"/>
    <tableColumn id="2" xr3:uid="{00000000-0010-0000-1F00-000002000000}" name="المعدل" dataDxfId="1407"/>
    <tableColumn id="3" xr3:uid="{00000000-0010-0000-1F00-000003000000}" name="الوحدة" dataDxfId="1407"/>
    <tableColumn id="4" xr3:uid="{00000000-0010-0000-1F00-000004000000}" name="Column4" dataDxfId="141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07"/>
    <tableColumn id="2" xr3:uid="{00000000-0010-0000-2000-000002000000}" name="Column2" dataDxfId="1416"/>
    <tableColumn id="3" xr3:uid="{00000000-0010-0000-2000-000003000000}" name="Column3" dataDxfId="1407"/>
    <tableColumn id="4" xr3:uid="{00000000-0010-0000-2000-000004000000}" name="Column4" dataDxfId="1407"/>
    <tableColumn id="5" xr3:uid="{00000000-0010-0000-2000-000005000000}" name="Column5" dataDxfId="140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97" totalsRowDxfId="1398"/>
    <tableColumn id="2" xr3:uid="{00000000-0010-0000-2100-000002000000}" name="عدد" dataDxfId="1412" totalsRowDxfId="1398">
      <calculatedColumnFormula>IF((تسعير!$AU$14="بالتات"),0,M52-2)</calculatedColumnFormula>
    </tableColumn>
    <tableColumn id="3" xr3:uid="{00000000-0010-0000-2100-000003000000}" name="بيان" totalsRowLabel="Total" dataDxfId="1413" totalsRowDxfId="1398"/>
    <tableColumn id="5" xr3:uid="{00000000-0010-0000-2100-000005000000}" name="اليومية / الاجرة" dataDxfId="1413" totalsRowDxfId="1398"/>
    <tableColumn id="6" xr3:uid="{00000000-0010-0000-2100-000006000000}" name="بدل الوجبة" dataDxfId="1411" totalsRowDxfId="1398"/>
    <tableColumn id="11" xr3:uid="{00000000-0010-0000-2100-00000B000000}" name="موقع العمل" dataDxfId="1408" totalsRowDxfId="1398">
      <calculatedColumnFormula>تسعير!$AT$4</calculatedColumnFormula>
    </tableColumn>
    <tableColumn id="10" xr3:uid="{00000000-0010-0000-2100-00000A000000}" name="شيفت العمل" dataDxfId="1397" totalsRowDxfId="1398"/>
    <tableColumn id="12" xr3:uid="{00000000-0010-0000-2100-00000C000000}" name="Column12" totalsRowFunction="sum" dataDxfId="1405" totalsRowDxfId="1406">
      <calculatedColumnFormula>SUMIF(Table1769[Column1],Table161267[[#This Row],[موقع العمل]],$AE$2:$AE$8)</calculatedColumnFormula>
    </tableColumn>
    <tableColumn id="4" xr3:uid="{00000000-0010-0000-2100-000004000000}" name="عدد الايام" dataDxfId="1417" totalsRowDxfId="1398"/>
    <tableColumn id="7" xr3:uid="{00000000-0010-0000-2100-000007000000}" name="اجمالي التكلفة للعامل" dataDxfId="1418" totalsRowDxfId="1402">
      <calculatedColumnFormula>Table161267[[#This Row],[Column12]]</calculatedColumnFormula>
    </tableColumn>
    <tableColumn id="8" xr3:uid="{00000000-0010-0000-2100-000008000000}" name="اجمالي" totalsRowFunction="sum" dataDxfId="1401" totalsRowDxfId="1403">
      <calculatedColumnFormula>M55*U55</calculatedColumnFormula>
    </tableColumn>
    <tableColumn id="9" xr3:uid="{00000000-0010-0000-2100-000009000000}" name="%" totalsRowFunction="custom" totalsRowDxfId="140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08"/>
    <tableColumn id="2" xr3:uid="{00000000-0010-0000-2200-000002000000}" name="عدد" dataDxfId="1412">
      <calculatedColumnFormula>IF((Q65="الاسكندرية"),0.25,0.1)</calculatedColumnFormula>
    </tableColumn>
    <tableColumn id="3" xr3:uid="{00000000-0010-0000-2200-000003000000}" name="بيان" totalsRowLabel="Total" dataDxfId="1408"/>
    <tableColumn id="11" xr3:uid="{00000000-0010-0000-2200-00000B000000}" name="Column2" dataDxfId="1408"/>
    <tableColumn id="10" xr3:uid="{00000000-0010-0000-2200-00000A000000}" name="Column1" dataDxfId="1408"/>
    <tableColumn id="12" xr3:uid="{00000000-0010-0000-2200-00000C000000}" name="Column12" totalsRowFunction="sum" dataDxfId="1371"/>
    <tableColumn id="4" xr3:uid="{00000000-0010-0000-2200-000004000000}" name="الوحده" dataDxfId="1409"/>
    <tableColumn id="5" xr3:uid="{00000000-0010-0000-2200-000005000000}" name="الوزن" dataDxfId="1408"/>
    <tableColumn id="6" xr3:uid="{00000000-0010-0000-2200-000006000000}" name="سعر الكيلو" dataDxfId="1408"/>
    <tableColumn id="7" xr3:uid="{00000000-0010-0000-2200-000007000000}" name="سعر الشبك " dataDxfId="1414">
      <calculatedColumnFormula>V48</calculatedColumnFormula>
    </tableColumn>
    <tableColumn id="8" xr3:uid="{00000000-0010-0000-2200-000008000000}" name="اجمالي" totalsRowFunction="sum" dataDxfId="1401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07"/>
    <tableColumn id="2" xr3:uid="{00000000-0010-0000-2300-000002000000}" name="خارجي" dataDxfId="1407"/>
    <tableColumn id="3" xr3:uid="{00000000-0010-0000-2300-000003000000}" name="داخلي" dataDxfId="1407"/>
    <tableColumn id="4" xr3:uid="{00000000-0010-0000-2300-000004000000}" name="بدل الوجبة" dataDxfId="1407"/>
    <tableColumn id="5" xr3:uid="{00000000-0010-0000-2300-000005000000}" name="دبابة" dataDxfId="1407"/>
    <tableColumn id="6" xr3:uid="{00000000-0010-0000-2300-000006000000}" name="جامبو" dataDxfId="1407"/>
    <tableColumn id="7" xr3:uid="{00000000-0010-0000-2300-000007000000}" name="الاقامة" dataDxfId="140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08"/>
    <tableColumn id="4" xr3:uid="{00000000-0010-0000-2400-000004000000}" name="Column22" dataDxfId="1408"/>
    <tableColumn id="5" xr3:uid="{00000000-0010-0000-2400-000005000000}" name="Column23" dataDxfId="1408"/>
    <tableColumn id="3" xr3:uid="{00000000-0010-0000-2400-000003000000}" name="Column3" dataDxfId="141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1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97"/>
    <tableColumn id="2" xr3:uid="{00000000-0010-0000-2500-000002000000}" name="عدد" dataDxfId="1397">
      <calculatedColumnFormula>IF((N2="A1"),2,IF((N2="A2"),3,IF((N2="B1"),2.5,IF((N2="B2"),3,0))))</calculatedColumnFormula>
    </tableColumn>
    <tableColumn id="3" xr3:uid="{00000000-0010-0000-2500-000003000000}" name="بيان" totalsRowLabel="Total" dataDxfId="1397"/>
    <tableColumn id="11" xr3:uid="{00000000-0010-0000-2500-00000B000000}" name="Column2" dataDxfId="1397"/>
    <tableColumn id="10" xr3:uid="{00000000-0010-0000-2500-00000A000000}" name="Column1" dataDxfId="1397"/>
    <tableColumn id="12" xr3:uid="{00000000-0010-0000-2500-00000C000000}" name="المسطح" totalsRowFunction="sum" dataDxfId="140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9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9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01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10" totalsRowDxfId="1415"/>
    <tableColumn id="6" xr3:uid="{00000000-0010-0000-2600-000006000000}" name="الطول بالمتر" dataDxfId="1410" totalsRowDxfId="1415"/>
    <tableColumn id="5" xr3:uid="{00000000-0010-0000-2600-000005000000}" name="وزن المتر " dataDxfId="1410" totalsRowDxfId="1415"/>
    <tableColumn id="4" xr3:uid="{00000000-0010-0000-2600-000004000000}" name="سعر الكيلو" dataDxfId="1410" totalsRowDxfId="1415"/>
    <tableColumn id="3" xr3:uid="{00000000-0010-0000-2600-000003000000}" name="اجمالي عدد " totalsRowFunction="custom" totalsRowDxfId="141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410" totalsRowDxfId="1415"/>
    <tableColumn id="10" xr3:uid="{00000000-0010-0000-2600-00000A000000}" name="Column2" dataDxfId="1410" totalsRowDxfId="1415"/>
    <tableColumn id="11" xr3:uid="{00000000-0010-0000-2600-00000B000000}" name="Column3" dataDxfId="1410" totalsRowDxfId="1415"/>
    <tableColumn id="12" xr3:uid="{00000000-0010-0000-2600-00000C000000}" name="Column4" dataDxfId="1410" totalsRowDxfId="141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97" totalsRowDxfId="1398"/>
    <tableColumn id="2" xr3:uid="{00000000-0010-0000-2700-000002000000}" name="عدد" dataDxfId="1399" totalsRowDxfId="1398"/>
    <tableColumn id="3" xr3:uid="{00000000-0010-0000-2700-000003000000}" name="بيان" totalsRowLabel="Total" dataDxfId="1397" totalsRowDxfId="1398"/>
    <tableColumn id="11" xr3:uid="{00000000-0010-0000-2700-00000B000000}" name="Column2" dataDxfId="1397" totalsRowDxfId="1398"/>
    <tableColumn id="10" xr3:uid="{00000000-0010-0000-2700-00000A000000}" name="Column1" dataDxfId="1397" totalsRowDxfId="1398"/>
    <tableColumn id="12" xr3:uid="{00000000-0010-0000-2700-00000C000000}" name="Column12" dataDxfId="1397" totalsRowDxfId="1398"/>
    <tableColumn id="4" xr3:uid="{00000000-0010-0000-2700-000004000000}" name="الوحده" totalsRowLabel="total" dataDxfId="1397" totalsRowDxfId="1398"/>
    <tableColumn id="5" xr3:uid="{00000000-0010-0000-2700-000005000000}" name="الوزن" dataDxfId="1397" totalsRowDxfId="1398"/>
    <tableColumn id="6" xr3:uid="{00000000-0010-0000-2700-000006000000}" name="سعر الكيلو" dataDxfId="1397" totalsRowDxfId="1398"/>
    <tableColumn id="7" xr3:uid="{00000000-0010-0000-2700-000007000000}" name="سعر الشبك " dataDxfId="1400" totalsRowDxfId="1402">
      <calculatedColumnFormula>Sheet2!B2</calculatedColumnFormula>
    </tableColumn>
    <tableColumn id="8" xr3:uid="{00000000-0010-0000-2700-000008000000}" name="اجمالي" totalsRowFunction="sum" dataDxfId="1401" totalsRowDxfId="1403">
      <calculatedColumnFormula>M26*U26</calculatedColumnFormula>
    </tableColumn>
    <tableColumn id="9" xr3:uid="{00000000-0010-0000-2700-000009000000}" name="%" totalsRowFunction="custom" totalsRowDxfId="140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97" totalsRowDxfId="1398"/>
    <tableColumn id="2" xr3:uid="{00000000-0010-0000-2800-000002000000}" name="عدد" dataDxfId="1399" totalsRowDxfId="1398"/>
    <tableColumn id="3" xr3:uid="{00000000-0010-0000-2800-000003000000}" name="بيان" totalsRowLabel="Total" dataDxfId="1397" totalsRowDxfId="1398"/>
    <tableColumn id="11" xr3:uid="{00000000-0010-0000-2800-00000B000000}" name="Column2" dataDxfId="1397" totalsRowDxfId="1398"/>
    <tableColumn id="10" xr3:uid="{00000000-0010-0000-2800-00000A000000}" name="Column1" dataDxfId="1397" totalsRowDxfId="1398"/>
    <tableColumn id="12" xr3:uid="{00000000-0010-0000-2800-00000C000000}" name="Column12" dataDxfId="1405" totalsRowDxfId="1406"/>
    <tableColumn id="4" xr3:uid="{00000000-0010-0000-2800-000004000000}" name="الوحده" dataDxfId="1397" totalsRowDxfId="1398"/>
    <tableColumn id="5" xr3:uid="{00000000-0010-0000-2800-000005000000}" name="الوزن" dataDxfId="1397" totalsRowDxfId="1398"/>
    <tableColumn id="6" xr3:uid="{00000000-0010-0000-2800-000006000000}" name="سعر الكيلو" dataDxfId="1397" totalsRowDxfId="1398"/>
    <tableColumn id="7" xr3:uid="{00000000-0010-0000-2800-000007000000}" name="سعر الشبك " dataDxfId="1400" totalsRowDxfId="1402">
      <calculatedColumnFormula>Sheet2!B24</calculatedColumnFormula>
    </tableColumn>
    <tableColumn id="8" xr3:uid="{00000000-0010-0000-2800-000008000000}" name="اجمالي" totalsRowFunction="sum" dataDxfId="1401" totalsRowDxfId="1403">
      <calculatedColumnFormula>M11*U11</calculatedColumnFormula>
    </tableColumn>
    <tableColumn id="9" xr3:uid="{00000000-0010-0000-2800-000009000000}" name="%" totalsRowFunction="custom" totalsRowDxfId="140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97"/>
    <tableColumn id="2" xr3:uid="{00000000-0010-0000-2900-000002000000}" name="عدد" totalsRowFunction="count" dataDxfId="1397">
      <calculatedColumnFormula>M20*4</calculatedColumnFormula>
    </tableColumn>
    <tableColumn id="3" xr3:uid="{00000000-0010-0000-2900-000003000000}" name="بيان" totalsRowLabel="Total" dataDxfId="1397"/>
    <tableColumn id="11" xr3:uid="{00000000-0010-0000-2900-00000B000000}" name="Column2" dataDxfId="1397"/>
    <tableColumn id="10" xr3:uid="{00000000-0010-0000-2900-00000A000000}" name="Column1" dataDxfId="1397"/>
    <tableColumn id="12" xr3:uid="{00000000-0010-0000-2900-00000C000000}" name="Column12" totalsRowFunction="sum" dataDxfId="140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9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99"/>
    <tableColumn id="7" xr3:uid="{00000000-0010-0000-2900-000007000000}" name="سعر الشبك " dataDxfId="1400">
      <calculatedColumnFormula>S21*$S$2/1000</calculatedColumnFormula>
    </tableColumn>
    <tableColumn id="8" xr3:uid="{00000000-0010-0000-2900-000008000000}" name="اجمالي" totalsRowFunction="sum" dataDxfId="1401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07"/>
    <tableColumn id="2" xr3:uid="{00000000-0010-0000-2A00-000002000000}" name="المعدل" dataDxfId="1407"/>
    <tableColumn id="3" xr3:uid="{00000000-0010-0000-2A00-000003000000}" name="الوحدة" dataDxfId="1407"/>
    <tableColumn id="4" xr3:uid="{00000000-0010-0000-2A00-000004000000}" name="Column4" dataDxfId="141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97" totalsRowDxfId="1398"/>
    <tableColumn id="2" xr3:uid="{00000000-0010-0000-2B00-000002000000}" name="عدد" dataDxfId="1412" totalsRowDxfId="1398">
      <calculatedColumnFormula>IF((تسعير!$BF$14="بالتات"),0,M52-2)</calculatedColumnFormula>
    </tableColumn>
    <tableColumn id="3" xr3:uid="{00000000-0010-0000-2B00-000003000000}" name="بيان" totalsRowLabel="Total" dataDxfId="1413" totalsRowDxfId="1398"/>
    <tableColumn id="5" xr3:uid="{00000000-0010-0000-2B00-000005000000}" name="اليومية / الاجرة" dataDxfId="1413" totalsRowDxfId="1398"/>
    <tableColumn id="6" xr3:uid="{00000000-0010-0000-2B00-000006000000}" name="بدل الوجبة" dataDxfId="1411" totalsRowDxfId="1398"/>
    <tableColumn id="11" xr3:uid="{00000000-0010-0000-2B00-00000B000000}" name="موقع العمل" dataDxfId="1408" totalsRowDxfId="1398">
      <calculatedColumnFormula>تسعير!$BE$4</calculatedColumnFormula>
    </tableColumn>
    <tableColumn id="10" xr3:uid="{00000000-0010-0000-2B00-00000A000000}" name="شيفت العمل" dataDxfId="1397" totalsRowDxfId="1398"/>
    <tableColumn id="12" xr3:uid="{00000000-0010-0000-2B00-00000C000000}" name="Column12" totalsRowFunction="sum" dataDxfId="1405" totalsRowDxfId="1406"/>
    <tableColumn id="4" xr3:uid="{00000000-0010-0000-2B00-000004000000}" name="عدد الايام" dataDxfId="1417" totalsRowDxfId="1398"/>
    <tableColumn id="7" xr3:uid="{00000000-0010-0000-2B00-000007000000}" name="اجمالي التكلفة للعامل" dataDxfId="1418" totalsRowDxfId="1402">
      <calculatedColumnFormula>Table16126744[[#This Row],[Column12]]</calculatedColumnFormula>
    </tableColumn>
    <tableColumn id="8" xr3:uid="{00000000-0010-0000-2B00-000008000000}" name="اجمالي" totalsRowFunction="sum" dataDxfId="1401" totalsRowDxfId="1403">
      <calculatedColumnFormula>M55*U55</calculatedColumnFormula>
    </tableColumn>
    <tableColumn id="9" xr3:uid="{00000000-0010-0000-2B00-000009000000}" name="%" totalsRowFunction="custom" totalsRowDxfId="140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08"/>
    <tableColumn id="2" xr3:uid="{00000000-0010-0000-2C00-000002000000}" name="عدد" dataDxfId="1412">
      <calculatedColumnFormula>IF((Q65="الاسكندرية"),0.25,0.1)</calculatedColumnFormula>
    </tableColumn>
    <tableColumn id="3" xr3:uid="{00000000-0010-0000-2C00-000003000000}" name="بيان" totalsRowLabel="Total" dataDxfId="1408"/>
    <tableColumn id="11" xr3:uid="{00000000-0010-0000-2C00-00000B000000}" name="Column2" dataDxfId="1408"/>
    <tableColumn id="10" xr3:uid="{00000000-0010-0000-2C00-00000A000000}" name="Column1" dataDxfId="1408"/>
    <tableColumn id="12" xr3:uid="{00000000-0010-0000-2C00-00000C000000}" name="Column12" totalsRowFunction="sum" dataDxfId="1420"/>
    <tableColumn id="4" xr3:uid="{00000000-0010-0000-2C00-000004000000}" name="الوحده" dataDxfId="1409"/>
    <tableColumn id="5" xr3:uid="{00000000-0010-0000-2C00-000005000000}" name="الوزن" dataDxfId="1408"/>
    <tableColumn id="6" xr3:uid="{00000000-0010-0000-2C00-000006000000}" name="سعر الكيلو" dataDxfId="1408"/>
    <tableColumn id="7" xr3:uid="{00000000-0010-0000-2C00-000007000000}" name="سعر الشبك " dataDxfId="1414">
      <calculatedColumnFormula>V48</calculatedColumnFormula>
    </tableColumn>
    <tableColumn id="8" xr3:uid="{00000000-0010-0000-2C00-000008000000}" name="اجمالي" totalsRowFunction="sum" dataDxfId="1401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410"/>
    <tableColumn id="2" xr3:uid="{00000000-0010-0000-2D00-000002000000}" name="خارجي" dataDxfId="1410"/>
    <tableColumn id="3" xr3:uid="{00000000-0010-0000-2D00-000003000000}" name="داخلي" dataDxfId="1410"/>
    <tableColumn id="4" xr3:uid="{00000000-0010-0000-2D00-000004000000}" name="بدل الوجبة" dataDxfId="1410"/>
    <tableColumn id="5" xr3:uid="{00000000-0010-0000-2D00-000005000000}" name="دبابة" dataDxfId="1410"/>
    <tableColumn id="6" xr3:uid="{00000000-0010-0000-2D00-000006000000}" name="جامبو" dataDxfId="1410"/>
    <tableColumn id="7" xr3:uid="{00000000-0010-0000-2D00-000007000000}" name="الاقامة" dataDxfId="141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08"/>
    <tableColumn id="4" xr3:uid="{00000000-0010-0000-2E00-000004000000}" name="Column22" dataDxfId="1408"/>
    <tableColumn id="5" xr3:uid="{00000000-0010-0000-2E00-000005000000}" name="Column23" dataDxfId="1408"/>
    <tableColumn id="3" xr3:uid="{00000000-0010-0000-2E00-000003000000}" name="Column3" dataDxfId="141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12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97"/>
    <tableColumn id="2" xr3:uid="{00000000-0010-0000-2F00-000002000000}" name="عدد" dataDxfId="1397">
      <calculatedColumnFormula>IF((N2="c1"),3,IF((N2="c2"),4,IF((N2="d1"),4,IF((N2="d2"),5,0))))</calculatedColumnFormula>
    </tableColumn>
    <tableColumn id="3" xr3:uid="{00000000-0010-0000-2F00-000003000000}" name="بيان" totalsRowLabel="Total" dataDxfId="1397"/>
    <tableColumn id="11" xr3:uid="{00000000-0010-0000-2F00-00000B000000}" name="Column2" dataDxfId="1397"/>
    <tableColumn id="10" xr3:uid="{00000000-0010-0000-2F00-00000A000000}" name="Column1" dataDxfId="1397"/>
    <tableColumn id="12" xr3:uid="{00000000-0010-0000-2F00-00000C000000}" name="المسطح" totalsRowFunction="sum" dataDxfId="140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9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9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401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41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97" totalsRowDxfId="1398"/>
    <tableColumn id="11" xr3:uid="{00000000-0010-0000-0400-00000B000000}" name="Column2" dataDxfId="1397" totalsRowDxfId="1398"/>
    <tableColumn id="10" xr3:uid="{00000000-0010-0000-0400-00000A000000}" name="Column1" dataDxfId="1397" totalsRowDxfId="1398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97" totalsRowDxfId="1398"/>
    <tableColumn id="5" xr3:uid="{00000000-0010-0000-0400-000005000000}" name="الوزن" totalsRowFunction="custom" totalsRowDxfId="1398">
      <totalsRowFormula>(H6*B6)+(H8*B8)+(H7*B7)</totalsRowFormula>
    </tableColumn>
    <tableColumn id="6" xr3:uid="{00000000-0010-0000-0400-000006000000}" name="مسطح" dataDxfId="47" totalsRowDxfId="1398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41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10" totalsRowDxfId="702"/>
    <tableColumn id="2" xr3:uid="{00000000-0010-0000-3200-000002000000}" name="عدد/الشمسية" dataDxfId="678" totalsRowDxfId="698"/>
    <tableColumn id="3" xr3:uid="{00000000-0010-0000-3200-000003000000}" name="سعر الوحدة" dataDxfId="1410" totalsRowDxfId="1375"/>
    <tableColumn id="4" xr3:uid="{00000000-0010-0000-3200-000004000000}" name="قيمة" totalsRowFunction="sum" dataDxfId="141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10"/>
    <tableColumn id="2" xr3:uid="{00000000-0010-0000-3300-000002000000}" name="امتار عادية" dataDxfId="1410"/>
    <tableColumn id="4" xr3:uid="{00000000-0010-0000-3300-000004000000}" name="امتار single" dataDxfId="1410"/>
    <tableColumn id="6" xr3:uid="{00000000-0010-0000-3300-000006000000}" name="امتار douple" dataDxfId="141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10"/>
    <tableColumn id="2" xr3:uid="{00000000-0010-0000-3400-000002000000}" name="Column2" dataDxfId="141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60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41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10" totalsRowDxfId="1406"/>
    <tableColumn id="2" xr3:uid="{00000000-0010-0000-3900-000002000000}" name="عدد/الشمسية" dataDxfId="1379" totalsRowDxfId="1406"/>
    <tableColumn id="3" xr3:uid="{00000000-0010-0000-3900-000003000000}" name="سعر الوحدة" dataDxfId="1410" totalsRowDxfId="1406"/>
    <tableColumn id="4" xr3:uid="{00000000-0010-0000-3900-000004000000}" name="قيمة" totalsRowFunction="sum" dataDxfId="1410" totalsRowDxfId="1406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10"/>
    <tableColumn id="2" xr3:uid="{00000000-0010-0000-3A00-000002000000}" name="امتار عادية" dataDxfId="1410"/>
    <tableColumn id="4" xr3:uid="{00000000-0010-0000-3A00-000004000000}" name="امتار single" dataDxfId="1410"/>
    <tableColumn id="6" xr3:uid="{00000000-0010-0000-3A00-000006000000}" name="امتار douple" dataDxfId="141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97" totalsRowDxfId="1398"/>
    <tableColumn id="2" xr3:uid="{00000000-0010-0000-0500-000002000000}" name="عدد" dataDxfId="1345" totalsRowDxfId="1398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97" totalsRowDxfId="1398"/>
    <tableColumn id="11" xr3:uid="{00000000-0010-0000-0500-00000B000000}" name="Column2" dataDxfId="1397" totalsRowDxfId="1398"/>
    <tableColumn id="10" xr3:uid="{00000000-0010-0000-0500-00000A000000}" name="Column1" dataDxfId="1397" totalsRowDxfId="1398"/>
    <tableColumn id="12" xr3:uid="{00000000-0010-0000-0500-00000C000000}" name="Column12" dataDxfId="1397" totalsRowDxfId="1398"/>
    <tableColumn id="4" xr3:uid="{00000000-0010-0000-0500-000004000000}" name="الوحده" totalsRowLabel="total" dataDxfId="1397" totalsRowDxfId="1398"/>
    <tableColumn id="5" xr3:uid="{00000000-0010-0000-0500-000005000000}" name="الوزن" dataDxfId="1397" totalsRowDxfId="1398"/>
    <tableColumn id="6" xr3:uid="{00000000-0010-0000-0500-000006000000}" name="سعر الكيلو" dataDxfId="1397" totalsRowDxfId="1398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10"/>
    <tableColumn id="2" xr3:uid="{00000000-0010-0000-3B00-000002000000}" name="Column2" dataDxfId="141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21"/>
    <tableColumn id="2" xr3:uid="{00000000-0010-0000-3D00-000002000000}" name="الناتج" dataDxfId="663"/>
    <tableColumn id="3" xr3:uid="{00000000-0010-0000-3D00-000003000000}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1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2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12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413" totalsRowDxfId="1423"/>
    <tableColumn id="6" xr3:uid="{00000000-0010-0000-3F00-000006000000}" name="بدل الوجبة" dataDxfId="1411" totalsRowDxfId="1423"/>
    <tableColumn id="11" xr3:uid="{00000000-0010-0000-3F00-00000B000000}" name="موقع العمل" dataDxfId="1408" totalsRowDxfId="1423">
      <calculatedColumnFormula>تسعير!$T$45</calculatedColumnFormula>
    </tableColumn>
    <tableColumn id="10" xr3:uid="{00000000-0010-0000-3F00-00000A000000}" name="شيفت العمل" dataDxfId="1397" totalsRowDxfId="1423"/>
    <tableColumn id="12" xr3:uid="{00000000-0010-0000-3F00-00000C000000}" name="Column12" totalsRowFunction="sum" dataDxfId="1405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17" totalsRowDxfId="1423"/>
    <tableColumn id="7" xr3:uid="{00000000-0010-0000-3F00-000007000000}" name="اجمالي التكلفة للعامل" dataDxfId="1418" totalsRowDxfId="592">
      <calculatedColumnFormula>Table161243[[#This Row],[Column12]]</calculatedColumnFormula>
    </tableColumn>
    <tableColumn id="8" xr3:uid="{00000000-0010-0000-3F00-000008000000}" name="اجمالي" totalsRowFunction="sum" dataDxfId="1401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08"/>
    <tableColumn id="4" xr3:uid="{00000000-0010-0000-4000-000004000000}" name="Column22" dataDxfId="1408"/>
    <tableColumn id="5" xr3:uid="{00000000-0010-0000-4000-000005000000}" name="Column23" dataDxfId="1408"/>
    <tableColumn id="3" xr3:uid="{00000000-0010-0000-4000-000003000000}" name="Column3" dataDxfId="14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12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22" totalsRowDxfId="621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2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2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12" totalsRowDxfId="1423">
      <calculatedColumnFormula>I61</calculatedColumnFormula>
    </tableColumn>
    <tableColumn id="3" xr3:uid="{00000000-0010-0000-4200-000003000000}" name="بيان" totalsRowLabel="Total" dataDxfId="1385" totalsRowDxfId="1423"/>
    <tableColumn id="5" xr3:uid="{00000000-0010-0000-4200-000005000000}" name="اليومية / الاجرة" dataDxfId="1413" totalsRowDxfId="1423"/>
    <tableColumn id="6" xr3:uid="{00000000-0010-0000-4200-000006000000}" name="بدل الوجبة" dataDxfId="1411" totalsRowDxfId="1423"/>
    <tableColumn id="11" xr3:uid="{00000000-0010-0000-4200-00000B000000}" name="موقع العمل" dataDxfId="1408" totalsRowDxfId="1423">
      <calculatedColumnFormula>تسعير!$T$63</calculatedColumnFormula>
    </tableColumn>
    <tableColumn id="10" xr3:uid="{00000000-0010-0000-4200-00000A000000}" name="شيفت العمل" dataDxfId="1397" totalsRowDxfId="1423"/>
    <tableColumn id="12" xr3:uid="{00000000-0010-0000-4200-00000C000000}" name="Column12" totalsRowFunction="sum" dataDxfId="1405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17" totalsRowDxfId="1423"/>
    <tableColumn id="7" xr3:uid="{00000000-0010-0000-4200-000007000000}" name="اجمالي التكلفة للعامل" dataDxfId="1418" totalsRowDxfId="1387">
      <calculatedColumnFormula>Table16124360[[#This Row],[Column12]]</calculatedColumnFormula>
    </tableColumn>
    <tableColumn id="8" xr3:uid="{00000000-0010-0000-4200-000008000000}" name="اجمالي" totalsRowFunction="sum" dataDxfId="1401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08"/>
    <tableColumn id="4" xr3:uid="{00000000-0010-0000-4300-000004000000}" name="Column22" dataDxfId="1408"/>
    <tableColumn id="5" xr3:uid="{00000000-0010-0000-4300-000005000000}" name="Column23" dataDxfId="1408"/>
    <tableColumn id="3" xr3:uid="{00000000-0010-0000-4300-000003000000}" name="Column3" dataDxfId="14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12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97" totalsRowDxfId="1398"/>
    <tableColumn id="2" xr3:uid="{00000000-0010-0000-4400-000002000000}" name="عدد" dataDxfId="1399" totalsRowDxfId="1398"/>
    <tableColumn id="3" xr3:uid="{00000000-0010-0000-4400-000003000000}" name="بيان" totalsRowLabel="Total" dataDxfId="1397" totalsRowDxfId="1398"/>
    <tableColumn id="11" xr3:uid="{00000000-0010-0000-4400-00000B000000}" name="Column2" dataDxfId="1397" totalsRowDxfId="1398"/>
    <tableColumn id="10" xr3:uid="{00000000-0010-0000-4400-00000A000000}" name="Column1" dataDxfId="1397" totalsRowDxfId="1398"/>
    <tableColumn id="12" xr3:uid="{00000000-0010-0000-4400-00000C000000}" name="Column12" dataDxfId="1397" totalsRowDxfId="1398"/>
    <tableColumn id="4" xr3:uid="{00000000-0010-0000-4400-000004000000}" name="الوحده" totalsRowLabel="total" dataDxfId="1397" totalsRowDxfId="1398"/>
    <tableColumn id="5" xr3:uid="{00000000-0010-0000-4400-000005000000}" name="الوزن" dataDxfId="1397" totalsRowDxfId="1398"/>
    <tableColumn id="6" xr3:uid="{00000000-0010-0000-4400-000006000000}" name="سعر الكيلو" dataDxfId="1397" totalsRowDxfId="1398"/>
    <tableColumn id="7" xr3:uid="{00000000-0010-0000-4400-000007000000}" name="سعر الشبك " dataDxfId="1400" totalsRowDxfId="1402">
      <calculatedColumnFormula>Sheet2!B6</calculatedColumnFormula>
    </tableColumn>
    <tableColumn id="8" xr3:uid="{00000000-0010-0000-4400-000008000000}" name="اجمالي" totalsRowFunction="sum" dataDxfId="1401" totalsRowDxfId="1403">
      <calculatedColumnFormula>M28*U28</calculatedColumnFormula>
    </tableColumn>
    <tableColumn id="9" xr3:uid="{00000000-0010-0000-4400-000009000000}" name="%" totalsRowFunction="custom" totalsRowDxfId="140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97"/>
    <tableColumn id="2" xr3:uid="{00000000-0010-0000-0600-000002000000}" name="عدد" dataDxfId="139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97"/>
    <tableColumn id="11" xr3:uid="{00000000-0010-0000-0600-00000B000000}" name="Column2" dataDxfId="1397"/>
    <tableColumn id="10" xr3:uid="{00000000-0010-0000-0600-00000A000000}" name="Column1" dataDxfId="1397"/>
    <tableColumn id="12" xr3:uid="{00000000-0010-0000-0600-00000C000000}" name="Column12" totalsRowFunction="sum" dataDxfId="1399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9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99">
      <calculatedColumnFormula>Table14[[#This Row],[Column12]]*Table14[[#This Row],[عدد]]</calculatedColumnFormula>
    </tableColumn>
    <tableColumn id="7" xr3:uid="{00000000-0010-0000-0600-000007000000}" name="سعر الشبك " dataDxfId="1400">
      <calculatedColumnFormula>H12*$I$2/1000</calculatedColumnFormula>
    </tableColumn>
    <tableColumn id="8" xr3:uid="{00000000-0010-0000-0600-000008000000}" name="اجمالي" totalsRowFunction="sum" dataDxfId="1401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97" totalsRowDxfId="1398"/>
    <tableColumn id="2" xr3:uid="{00000000-0010-0000-4500-000002000000}" name="عدد" dataDxfId="1399" totalsRowDxfId="1398"/>
    <tableColumn id="3" xr3:uid="{00000000-0010-0000-4500-000003000000}" name="بيان" totalsRowLabel="Total" dataDxfId="1397" totalsRowDxfId="1398"/>
    <tableColumn id="11" xr3:uid="{00000000-0010-0000-4500-00000B000000}" name="Column2" dataDxfId="1397" totalsRowDxfId="1398"/>
    <tableColumn id="10" xr3:uid="{00000000-0010-0000-4500-00000A000000}" name="Column1" dataDxfId="1397" totalsRowDxfId="1398"/>
    <tableColumn id="12" xr3:uid="{00000000-0010-0000-4500-00000C000000}" name="Column12" dataDxfId="1405" totalsRowDxfId="1406"/>
    <tableColumn id="4" xr3:uid="{00000000-0010-0000-4500-000004000000}" name="الوحده" dataDxfId="1397" totalsRowDxfId="1398"/>
    <tableColumn id="5" xr3:uid="{00000000-0010-0000-4500-000005000000}" name="الوزن" dataDxfId="1397" totalsRowDxfId="1398"/>
    <tableColumn id="6" xr3:uid="{00000000-0010-0000-4500-000006000000}" name="سعر الكيلو" dataDxfId="1397" totalsRowDxfId="1398"/>
    <tableColumn id="7" xr3:uid="{00000000-0010-0000-4500-000007000000}" name="سعر الشبك " dataDxfId="1400" totalsRowDxfId="1402">
      <calculatedColumnFormula>Sheet2!B26</calculatedColumnFormula>
    </tableColumn>
    <tableColumn id="8" xr3:uid="{00000000-0010-0000-4500-000008000000}" name="اجمالي" totalsRowFunction="sum" dataDxfId="1401" totalsRowDxfId="1403">
      <calculatedColumnFormula>M14*U14</calculatedColumnFormula>
    </tableColumn>
    <tableColumn id="9" xr3:uid="{00000000-0010-0000-4500-000009000000}" name="%" totalsRowFunction="custom" totalsRowDxfId="140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97"/>
    <tableColumn id="2" xr3:uid="{00000000-0010-0000-4600-000002000000}" name="عدد" totalsRowFunction="count" dataDxfId="1397">
      <calculatedColumnFormula>M20*4</calculatedColumnFormula>
    </tableColumn>
    <tableColumn id="3" xr3:uid="{00000000-0010-0000-4600-000003000000}" name="بيان" totalsRowLabel="Total" dataDxfId="1397"/>
    <tableColumn id="11" xr3:uid="{00000000-0010-0000-4600-00000B000000}" name="Column2" dataDxfId="1397"/>
    <tableColumn id="10" xr3:uid="{00000000-0010-0000-4600-00000A000000}" name="Column1" dataDxfId="1397"/>
    <tableColumn id="12" xr3:uid="{00000000-0010-0000-4600-00000C000000}" name="Column12" totalsRowFunction="sum" dataDxfId="140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9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99"/>
    <tableColumn id="7" xr3:uid="{00000000-0010-0000-4600-000007000000}" name="سعر الشبك " dataDxfId="1400">
      <calculatedColumnFormula>S22*$S$2/1000</calculatedColumnFormula>
    </tableColumn>
    <tableColumn id="8" xr3:uid="{00000000-0010-0000-4600-000008000000}" name="اجمالي" totalsRowFunction="sum" dataDxfId="1401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07"/>
    <tableColumn id="2" xr3:uid="{00000000-0010-0000-4700-000002000000}" name="المعدل" dataDxfId="1407"/>
    <tableColumn id="3" xr3:uid="{00000000-0010-0000-4700-000003000000}" name="الوحدة" dataDxfId="1407"/>
    <tableColumn id="4" xr3:uid="{00000000-0010-0000-4700-000004000000}" name="Column4" dataDxfId="1416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07"/>
    <tableColumn id="2" xr3:uid="{00000000-0010-0000-4800-000002000000}" name="Column2" dataDxfId="1416"/>
    <tableColumn id="3" xr3:uid="{00000000-0010-0000-4800-000003000000}" name="Column3" dataDxfId="1407"/>
    <tableColumn id="4" xr3:uid="{00000000-0010-0000-4800-000004000000}" name="Column4" dataDxfId="1407"/>
    <tableColumn id="5" xr3:uid="{00000000-0010-0000-4800-000005000000}" name="Column5" dataDxfId="140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97" totalsRowDxfId="1398"/>
    <tableColumn id="2" xr3:uid="{00000000-0010-0000-4900-000002000000}" name="عدد" dataDxfId="1412" totalsRowDxfId="1398">
      <calculatedColumnFormula>IF((تسعير!$AU$14="بالتات"),0,M49-2)</calculatedColumnFormula>
    </tableColumn>
    <tableColumn id="3" xr3:uid="{00000000-0010-0000-4900-000003000000}" name="بيان" totalsRowLabel="Total" dataDxfId="1413" totalsRowDxfId="1398"/>
    <tableColumn id="5" xr3:uid="{00000000-0010-0000-4900-000005000000}" name="اليومية / الاجرة" dataDxfId="1413" totalsRowDxfId="1398"/>
    <tableColumn id="6" xr3:uid="{00000000-0010-0000-4900-000006000000}" name="بدل الوجبة" dataDxfId="1411" totalsRowDxfId="1398"/>
    <tableColumn id="11" xr3:uid="{00000000-0010-0000-4900-00000B000000}" name="موقع العمل" dataDxfId="1408" totalsRowDxfId="1398">
      <calculatedColumnFormula>تسعير!$AT$24</calculatedColumnFormula>
    </tableColumn>
    <tableColumn id="10" xr3:uid="{00000000-0010-0000-4900-00000A000000}" name="شيفت العمل" dataDxfId="1397" totalsRowDxfId="1398"/>
    <tableColumn id="12" xr3:uid="{00000000-0010-0000-4900-00000C000000}" name="Column12" totalsRowFunction="sum" dataDxfId="1405" totalsRowDxfId="1406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17" totalsRowDxfId="1398"/>
    <tableColumn id="7" xr3:uid="{00000000-0010-0000-4900-000007000000}" name="اجمالي التكلفة للعامل" dataDxfId="1418" totalsRowDxfId="1402">
      <calculatedColumnFormula>Table16126776[[#This Row],[Column12]]</calculatedColumnFormula>
    </tableColumn>
    <tableColumn id="8" xr3:uid="{00000000-0010-0000-4900-000008000000}" name="اجمالي" totalsRowFunction="sum" dataDxfId="1401" totalsRowDxfId="1403">
      <calculatedColumnFormula>M52*U52</calculatedColumnFormula>
    </tableColumn>
    <tableColumn id="9" xr3:uid="{00000000-0010-0000-4900-000009000000}" name="%" totalsRowFunction="custom" totalsRowDxfId="140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08" totalsRowDxfId="1398"/>
    <tableColumn id="2" xr3:uid="{00000000-0010-0000-4A00-000002000000}" name="عدد" dataDxfId="1412" totalsRowDxfId="1398">
      <calculatedColumnFormula>IF((Q63="الاسكندرية"),0.25,0.1)</calculatedColumnFormula>
    </tableColumn>
    <tableColumn id="3" xr3:uid="{00000000-0010-0000-4A00-000003000000}" name="بيان" totalsRowLabel="Total" dataDxfId="1408" totalsRowDxfId="1398"/>
    <tableColumn id="11" xr3:uid="{00000000-0010-0000-4A00-00000B000000}" name="Column2" dataDxfId="1408" totalsRowDxfId="1398"/>
    <tableColumn id="10" xr3:uid="{00000000-0010-0000-4A00-00000A000000}" name="Column1" dataDxfId="1408" totalsRowDxfId="1398"/>
    <tableColumn id="12" xr3:uid="{00000000-0010-0000-4A00-00000C000000}" name="Column12" totalsRowFunction="sum" dataDxfId="1420" totalsRowDxfId="1406"/>
    <tableColumn id="4" xr3:uid="{00000000-0010-0000-4A00-000004000000}" name="الوحده" dataDxfId="1409" totalsRowDxfId="1398"/>
    <tableColumn id="5" xr3:uid="{00000000-0010-0000-4A00-000005000000}" name="الوزن" dataDxfId="1408" totalsRowDxfId="1398"/>
    <tableColumn id="6" xr3:uid="{00000000-0010-0000-4A00-000006000000}" name="سعر الكيلو" dataDxfId="1408" totalsRowDxfId="1398"/>
    <tableColumn id="7" xr3:uid="{00000000-0010-0000-4A00-000007000000}" name="سعر الشبك " dataDxfId="1414" totalsRowDxfId="1402">
      <calculatedColumnFormula>Table80102114[[#Totals],[price]]</calculatedColumnFormula>
    </tableColumn>
    <tableColumn id="8" xr3:uid="{00000000-0010-0000-4A00-000008000000}" name="اجمالي" totalsRowFunction="sum" dataDxfId="1401" totalsRowDxfId="1403">
      <calculatedColumnFormula>M47*Table16136877[[#This Row],[سعر الشبك ]]</calculatedColumnFormula>
    </tableColumn>
    <tableColumn id="9" xr3:uid="{00000000-0010-0000-4A00-000009000000}" name="%" totalsRowFunction="custom" totalsRowDxfId="140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07"/>
    <tableColumn id="2" xr3:uid="{00000000-0010-0000-4B00-000002000000}" name="خارجي" dataDxfId="1407"/>
    <tableColumn id="3" xr3:uid="{00000000-0010-0000-4B00-000003000000}" name="داخلي" dataDxfId="1407"/>
    <tableColumn id="4" xr3:uid="{00000000-0010-0000-4B00-000004000000}" name="بدل الوجبة" dataDxfId="1407"/>
    <tableColumn id="5" xr3:uid="{00000000-0010-0000-4B00-000005000000}" name="دبابة" dataDxfId="1407"/>
    <tableColumn id="6" xr3:uid="{00000000-0010-0000-4B00-000006000000}" name="جامبو" dataDxfId="1407"/>
    <tableColumn id="7" xr3:uid="{00000000-0010-0000-4B00-000007000000}" name="الاقامة" dataDxfId="140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08"/>
    <tableColumn id="4" xr3:uid="{00000000-0010-0000-4C00-000004000000}" name="Column22" dataDxfId="1408"/>
    <tableColumn id="5" xr3:uid="{00000000-0010-0000-4C00-000005000000}" name="Column23" dataDxfId="1408"/>
    <tableColumn id="3" xr3:uid="{00000000-0010-0000-4C00-000003000000}" name="Column3" dataDxfId="14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1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97" totalsRowDxfId="1398"/>
    <tableColumn id="2" xr3:uid="{00000000-0010-0000-4D00-000002000000}" name="عدد" dataDxfId="1397" totalsRowDxfId="1398"/>
    <tableColumn id="3" xr3:uid="{00000000-0010-0000-4D00-000003000000}" name="بيان" totalsRowLabel="Total" dataDxfId="1397" totalsRowDxfId="1398"/>
    <tableColumn id="11" xr3:uid="{00000000-0010-0000-4D00-00000B000000}" name="Column2" dataDxfId="1397" totalsRowDxfId="1398"/>
    <tableColumn id="10" xr3:uid="{00000000-0010-0000-4D00-00000A000000}" name="Column1" dataDxfId="1397" totalsRowDxfId="1398"/>
    <tableColumn id="12" xr3:uid="{00000000-0010-0000-4D00-00000C000000}" name="المسطح" totalsRowFunction="sum" dataDxfId="1405" totalsRowDxfId="14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97" totalsRowDxfId="1398"/>
    <tableColumn id="5" xr3:uid="{00000000-0010-0000-4D00-000005000000}" name="الوزن" totalsRowFunction="custom" totalsRowDxfId="1398">
      <totalsRowFormula>(S6*M6)+(S7*M7)+(M8*S8)+(S9*M9)</totalsRowFormula>
    </tableColumn>
    <tableColumn id="6" xr3:uid="{00000000-0010-0000-4D00-000006000000}" name="اجمالي المسطح" totalsRowFunction="sum" dataDxfId="1399" totalsRowDxfId="1398">
      <calculatedColumnFormula>Table15880[[#This Row],[المسطح]]*Table15880[[#This Row],[عدد]]</calculatedColumnFormula>
    </tableColumn>
    <tableColumn id="7" xr3:uid="{00000000-0010-0000-4D00-000007000000}" name="سعر الشبك " dataDxfId="1424" totalsRowDxfId="1402">
      <calculatedColumnFormula>S6*$S$2/1000</calculatedColumnFormula>
    </tableColumn>
    <tableColumn id="8" xr3:uid="{00000000-0010-0000-4D00-000008000000}" name="اجمالي" totalsRowFunction="sum" dataDxfId="1401" totalsRowDxfId="1403">
      <calculatedColumnFormula>M6*U6</calculatedColumnFormula>
    </tableColumn>
    <tableColumn id="9" xr3:uid="{00000000-0010-0000-4D00-000009000000}" name="%" totalsRowFunction="custom" totalsRowDxfId="140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97" totalsRowDxfId="1398"/>
    <tableColumn id="2" xr3:uid="{00000000-0010-0000-4E00-000002000000}" name="عدد" dataDxfId="1399" totalsRowDxfId="139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97" totalsRowDxfId="1398"/>
    <tableColumn id="11" xr3:uid="{00000000-0010-0000-4E00-00000B000000}" name="Column2" dataDxfId="1397" totalsRowDxfId="1398"/>
    <tableColumn id="10" xr3:uid="{00000000-0010-0000-4E00-00000A000000}" name="Column1" dataDxfId="1397" totalsRowDxfId="1398"/>
    <tableColumn id="12" xr3:uid="{00000000-0010-0000-4E00-00000C000000}" name="Column12" dataDxfId="1397" totalsRowDxfId="1398"/>
    <tableColumn id="4" xr3:uid="{00000000-0010-0000-4E00-000004000000}" name="الوحده" totalsRowLabel="total" dataDxfId="1397" totalsRowDxfId="1398"/>
    <tableColumn id="5" xr3:uid="{00000000-0010-0000-4E00-000005000000}" name="الوزن" dataDxfId="1397" totalsRowDxfId="1398"/>
    <tableColumn id="6" xr3:uid="{00000000-0010-0000-4E00-000006000000}" name="سعر الكيلو" dataDxfId="1397" totalsRowDxfId="1398"/>
    <tableColumn id="7" xr3:uid="{00000000-0010-0000-4E00-000007000000}" name="سعر الشبك " dataDxfId="1400" totalsRowDxfId="1402">
      <calculatedColumnFormula>Sheet2!B6</calculatedColumnFormula>
    </tableColumn>
    <tableColumn id="8" xr3:uid="{00000000-0010-0000-4E00-000008000000}" name="اجمالي" totalsRowFunction="sum" dataDxfId="1401" totalsRowDxfId="1403">
      <calculatedColumnFormula>M99*U100</calculatedColumnFormula>
    </tableColumn>
    <tableColumn id="9" xr3:uid="{00000000-0010-0000-4E00-000009000000}" name="%" totalsRowFunction="custom" totalsRowDxfId="140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97" totalsRowDxfId="1398"/>
    <tableColumn id="2" xr3:uid="{00000000-0010-0000-0700-000002000000}" name="عدد" dataDxfId="1399" totalsRowDxfId="1398"/>
    <tableColumn id="3" xr3:uid="{00000000-0010-0000-0700-000003000000}" name="بيان" totalsRowLabel="Total" dataDxfId="1397" totalsRowDxfId="1398"/>
    <tableColumn id="11" xr3:uid="{00000000-0010-0000-0700-00000B000000}" name="Column2" dataDxfId="1397" totalsRowDxfId="1398"/>
    <tableColumn id="10" xr3:uid="{00000000-0010-0000-0700-00000A000000}" name="Column1" dataDxfId="1397" totalsRowDxfId="1398"/>
    <tableColumn id="12" xr3:uid="{00000000-0010-0000-0700-00000C000000}" name="Column12" dataDxfId="1353" totalsRowDxfId="1354"/>
    <tableColumn id="4" xr3:uid="{00000000-0010-0000-0700-000004000000}" name="الوحده" dataDxfId="1397" totalsRowDxfId="1398"/>
    <tableColumn id="5" xr3:uid="{00000000-0010-0000-0700-000005000000}" name="الوزن" dataDxfId="1397" totalsRowDxfId="1398"/>
    <tableColumn id="6" xr3:uid="{00000000-0010-0000-0700-000006000000}" name="سعر الكيلو" dataDxfId="1397" totalsRowDxfId="1398"/>
    <tableColumn id="7" xr3:uid="{00000000-0010-0000-0700-000007000000}" name="سعر الشبك " dataDxfId="1400" totalsRowDxfId="1402">
      <calculatedColumnFormula>Sheet2!B22</calculatedColumnFormula>
    </tableColumn>
    <tableColumn id="8" xr3:uid="{00000000-0010-0000-0700-000008000000}" name="اجمالي" totalsRowFunction="sum" dataDxfId="1401" totalsRowDxfId="1403">
      <calculatedColumnFormula>B17*J17</calculatedColumnFormula>
    </tableColumn>
    <tableColumn id="9" xr3:uid="{00000000-0010-0000-0700-000009000000}" name="%" totalsRowFunction="custom" totalsRowDxfId="140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97" totalsRowDxfId="1398"/>
    <tableColumn id="2" xr3:uid="{00000000-0010-0000-4F00-000002000000}" name="عدد" dataDxfId="1399" totalsRowDxfId="1398">
      <calculatedColumnFormula>IF((I70="بالتات"),0,4)</calculatedColumnFormula>
    </tableColumn>
    <tableColumn id="3" xr3:uid="{00000000-0010-0000-4F00-000003000000}" name="بيان" totalsRowLabel="Total" dataDxfId="1397" totalsRowDxfId="1398"/>
    <tableColumn id="11" xr3:uid="{00000000-0010-0000-4F00-00000B000000}" name="Column2" dataDxfId="1397" totalsRowDxfId="1398"/>
    <tableColumn id="10" xr3:uid="{00000000-0010-0000-4F00-00000A000000}" name="Column1" dataDxfId="1397" totalsRowDxfId="1398"/>
    <tableColumn id="12" xr3:uid="{00000000-0010-0000-4F00-00000C000000}" name="Column12" dataDxfId="1405" totalsRowDxfId="1406"/>
    <tableColumn id="4" xr3:uid="{00000000-0010-0000-4F00-000004000000}" name="الوحده" dataDxfId="1397" totalsRowDxfId="1398"/>
    <tableColumn id="5" xr3:uid="{00000000-0010-0000-4F00-000005000000}" name="الوزن" dataDxfId="1397" totalsRowDxfId="1398"/>
    <tableColumn id="6" xr3:uid="{00000000-0010-0000-4F00-000006000000}" name="سعر الكيلو" dataDxfId="1397" totalsRowDxfId="1398"/>
    <tableColumn id="7" xr3:uid="{00000000-0010-0000-4F00-000007000000}" name="سعر الشبك " dataDxfId="1400" totalsRowDxfId="1402">
      <calculatedColumnFormula>Sheet2!B26</calculatedColumnFormula>
    </tableColumn>
    <tableColumn id="8" xr3:uid="{00000000-0010-0000-4F00-000008000000}" name="اجمالي" totalsRowFunction="sum" dataDxfId="1401" totalsRowDxfId="1403">
      <calculatedColumnFormula>M85*U85</calculatedColumnFormula>
    </tableColumn>
    <tableColumn id="9" xr3:uid="{00000000-0010-0000-4F00-000009000000}" name="%" totalsRowFunction="custom" totalsRowDxfId="140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97"/>
    <tableColumn id="2" xr3:uid="{00000000-0010-0000-5000-000002000000}" name="عدد" totalsRowFunction="sum" dataDxfId="1397">
      <calculatedColumnFormula>M91*4</calculatedColumnFormula>
    </tableColumn>
    <tableColumn id="3" xr3:uid="{00000000-0010-0000-5000-000003000000}" name="بيان" totalsRowLabel="Total" dataDxfId="1397"/>
    <tableColumn id="11" xr3:uid="{00000000-0010-0000-5000-00000B000000}" name="Column2" dataDxfId="1397"/>
    <tableColumn id="10" xr3:uid="{00000000-0010-0000-5000-00000A000000}" name="Column1" dataDxfId="1397"/>
    <tableColumn id="12" xr3:uid="{00000000-0010-0000-5000-00000C000000}" name="Column12" totalsRowFunction="sum" dataDxfId="140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9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99"/>
    <tableColumn id="7" xr3:uid="{00000000-0010-0000-5000-000007000000}" name="سعر الشبك " dataDxfId="1400">
      <calculatedColumnFormula>S93*$S$2/1000</calculatedColumnFormula>
    </tableColumn>
    <tableColumn id="8" xr3:uid="{00000000-0010-0000-5000-000008000000}" name="اجمالي" totalsRowFunction="sum" dataDxfId="1401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07"/>
    <tableColumn id="2" xr3:uid="{00000000-0010-0000-5100-000002000000}" name="المعدل" dataDxfId="1407"/>
    <tableColumn id="3" xr3:uid="{00000000-0010-0000-5100-000003000000}" name="الوحدة" dataDxfId="1407"/>
    <tableColumn id="4" xr3:uid="{00000000-0010-0000-5100-000004000000}" name="Column4" dataDxfId="141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07"/>
    <tableColumn id="2" xr3:uid="{00000000-0010-0000-5200-000002000000}" name="Column2" dataDxfId="1416"/>
    <tableColumn id="3" xr3:uid="{00000000-0010-0000-5200-000003000000}" name="Column3" dataDxfId="1407"/>
    <tableColumn id="4" xr3:uid="{00000000-0010-0000-5200-000004000000}" name="Column4" dataDxfId="1407"/>
    <tableColumn id="5" xr3:uid="{00000000-0010-0000-5200-000005000000}" name="Column5" dataDxfId="140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97" totalsRowDxfId="1398"/>
    <tableColumn id="2" xr3:uid="{00000000-0010-0000-5300-000002000000}" name="عدد" dataDxfId="1412" totalsRowDxfId="1398">
      <calculatedColumnFormula>IF((تسعير!$AU$14="بالتات"),0,M120-2)</calculatedColumnFormula>
    </tableColumn>
    <tableColumn id="3" xr3:uid="{00000000-0010-0000-5300-000003000000}" name="بيان" totalsRowLabel="Total" dataDxfId="1413" totalsRowDxfId="1398"/>
    <tableColumn id="5" xr3:uid="{00000000-0010-0000-5300-000005000000}" name="اليومية / الاجرة" dataDxfId="1413" totalsRowDxfId="1398"/>
    <tableColumn id="6" xr3:uid="{00000000-0010-0000-5300-000006000000}" name="بدل الوجبة" dataDxfId="1411" totalsRowDxfId="1398"/>
    <tableColumn id="11" xr3:uid="{00000000-0010-0000-5300-00000B000000}" name="موقع العمل" dataDxfId="1408" totalsRowDxfId="1398">
      <calculatedColumnFormula>تسعير!$AT$44</calculatedColumnFormula>
    </tableColumn>
    <tableColumn id="10" xr3:uid="{00000000-0010-0000-5300-00000A000000}" name="شيفت العمل" dataDxfId="1397" totalsRowDxfId="1398"/>
    <tableColumn id="12" xr3:uid="{00000000-0010-0000-5300-00000C000000}" name="Column12" totalsRowFunction="sum" dataDxfId="1405" totalsRowDxfId="1406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17" totalsRowDxfId="1398"/>
    <tableColumn id="7" xr3:uid="{00000000-0010-0000-5300-000007000000}" name="اجمالي التكلفة للعامل" dataDxfId="1418" totalsRowDxfId="1402">
      <calculatedColumnFormula>Table1612677697[[#This Row],[Column12]]</calculatedColumnFormula>
    </tableColumn>
    <tableColumn id="8" xr3:uid="{00000000-0010-0000-5300-000008000000}" name="اجمالي" totalsRowFunction="sum" dataDxfId="1401" totalsRowDxfId="1403">
      <calculatedColumnFormula>M123*U123</calculatedColumnFormula>
    </tableColumn>
    <tableColumn id="9" xr3:uid="{00000000-0010-0000-5300-000009000000}" name="%" totalsRowFunction="custom" totalsRowDxfId="140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08" totalsRowDxfId="1398"/>
    <tableColumn id="2" xr3:uid="{00000000-0010-0000-5400-000002000000}" name="عدد" dataDxfId="1412" totalsRowDxfId="1398">
      <calculatedColumnFormula>IF((Q134="الاسكندرية"),0.25,0.1)</calculatedColumnFormula>
    </tableColumn>
    <tableColumn id="3" xr3:uid="{00000000-0010-0000-5400-000003000000}" name="بيان" totalsRowLabel="Total" dataDxfId="1408" totalsRowDxfId="1398"/>
    <tableColumn id="11" xr3:uid="{00000000-0010-0000-5400-00000B000000}" name="Column2" dataDxfId="1408" totalsRowDxfId="1398"/>
    <tableColumn id="10" xr3:uid="{00000000-0010-0000-5400-00000A000000}" name="Column1" dataDxfId="1408" totalsRowDxfId="1398"/>
    <tableColumn id="12" xr3:uid="{00000000-0010-0000-5400-00000C000000}" name="Column12" totalsRowFunction="sum" dataDxfId="1420" totalsRowDxfId="1406"/>
    <tableColumn id="4" xr3:uid="{00000000-0010-0000-5400-000004000000}" name="الوحده" dataDxfId="1409" totalsRowDxfId="1398"/>
    <tableColumn id="5" xr3:uid="{00000000-0010-0000-5400-000005000000}" name="الوزن" dataDxfId="1408" totalsRowDxfId="1398"/>
    <tableColumn id="6" xr3:uid="{00000000-0010-0000-5400-000006000000}" name="سعر الكيلو" dataDxfId="1408" totalsRowDxfId="1398"/>
    <tableColumn id="7" xr3:uid="{00000000-0010-0000-5400-000007000000}" name="سعر الشبك " dataDxfId="1414" totalsRowDxfId="1402">
      <calculatedColumnFormula>F96</calculatedColumnFormula>
    </tableColumn>
    <tableColumn id="8" xr3:uid="{00000000-0010-0000-5400-000008000000}" name="اجمالي" totalsRowFunction="sum" dataDxfId="1401" totalsRowDxfId="1403">
      <calculatedColumnFormula>M118*Table1613687798[[#This Row],[سعر الشبك ]]</calculatedColumnFormula>
    </tableColumn>
    <tableColumn id="9" xr3:uid="{00000000-0010-0000-5400-000009000000}" name="%" totalsRowFunction="custom" totalsRowDxfId="140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07"/>
    <tableColumn id="2" xr3:uid="{00000000-0010-0000-5500-000002000000}" name="خارجي" dataDxfId="1407"/>
    <tableColumn id="3" xr3:uid="{00000000-0010-0000-5500-000003000000}" name="داخلي" dataDxfId="1407"/>
    <tableColumn id="4" xr3:uid="{00000000-0010-0000-5500-000004000000}" name="بدل الوجبة" dataDxfId="1407"/>
    <tableColumn id="5" xr3:uid="{00000000-0010-0000-5500-000005000000}" name="دبابة" dataDxfId="1407"/>
    <tableColumn id="6" xr3:uid="{00000000-0010-0000-5500-000006000000}" name="جامبو" dataDxfId="1407"/>
    <tableColumn id="7" xr3:uid="{00000000-0010-0000-5500-000007000000}" name="الاقامة" dataDxfId="140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08"/>
    <tableColumn id="4" xr3:uid="{00000000-0010-0000-5600-000004000000}" name="Column22" dataDxfId="1408"/>
    <tableColumn id="5" xr3:uid="{00000000-0010-0000-5600-000005000000}" name="Column23" dataDxfId="1408"/>
    <tableColumn id="3" xr3:uid="{00000000-0010-0000-5600-000003000000}" name="Column3" dataDxfId="14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1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97" totalsRowDxfId="1398"/>
    <tableColumn id="2" xr3:uid="{00000000-0010-0000-5700-000002000000}" name="عدد" dataDxfId="1397" totalsRowDxfId="1398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97" totalsRowDxfId="1398"/>
    <tableColumn id="11" xr3:uid="{00000000-0010-0000-5700-00000B000000}" name="Column2" dataDxfId="1397" totalsRowDxfId="1398"/>
    <tableColumn id="10" xr3:uid="{00000000-0010-0000-5700-00000A000000}" name="Column1" dataDxfId="1397" totalsRowDxfId="1398"/>
    <tableColumn id="12" xr3:uid="{00000000-0010-0000-5700-00000C000000}" name="المسطح" totalsRowFunction="sum" dataDxfId="1405" totalsRowDxfId="14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97" totalsRowDxfId="1398"/>
    <tableColumn id="5" xr3:uid="{00000000-0010-0000-5700-000005000000}" name="الوزن" totalsRowFunction="custom" totalsRowDxfId="1398">
      <totalsRowFormula>(S77*M77)+(S78*M78)+(M79*S79)+(S80*M80)</totalsRowFormula>
    </tableColumn>
    <tableColumn id="6" xr3:uid="{00000000-0010-0000-5700-000006000000}" name="اجمالي المسطح" totalsRowFunction="sum" dataDxfId="1399" totalsRowDxfId="1398">
      <calculatedColumnFormula>Table15880101[[#This Row],[المسطح]]*Table15880101[[#This Row],[عدد]]</calculatedColumnFormula>
    </tableColumn>
    <tableColumn id="7" xr3:uid="{00000000-0010-0000-5700-000007000000}" name="سعر الشبك " dataDxfId="1424" totalsRowDxfId="1402">
      <calculatedColumnFormula>S77*$S$2/1000</calculatedColumnFormula>
    </tableColumn>
    <tableColumn id="8" xr3:uid="{00000000-0010-0000-5700-000008000000}" name="اجمالي" totalsRowFunction="sum" dataDxfId="1401" totalsRowDxfId="1403">
      <calculatedColumnFormula>M77*U77</calculatedColumnFormula>
    </tableColumn>
    <tableColumn id="9" xr3:uid="{00000000-0010-0000-5700-000009000000}" name="%" totalsRowFunction="custom" totalsRowDxfId="140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97" totalsRowDxfId="1398"/>
    <tableColumn id="2" xr3:uid="{00000000-0010-0000-5800-000002000000}" name="عدد" dataDxfId="1399" totalsRowDxfId="1398"/>
    <tableColumn id="3" xr3:uid="{00000000-0010-0000-5800-000003000000}" name="بيان" totalsRowLabel="Total" dataDxfId="1397" totalsRowDxfId="1398"/>
    <tableColumn id="11" xr3:uid="{00000000-0010-0000-5800-00000B000000}" name="Column2" dataDxfId="1397" totalsRowDxfId="1398"/>
    <tableColumn id="10" xr3:uid="{00000000-0010-0000-5800-00000A000000}" name="Column1" dataDxfId="1397" totalsRowDxfId="1398"/>
    <tableColumn id="12" xr3:uid="{00000000-0010-0000-5800-00000C000000}" name="Column12" dataDxfId="1397" totalsRowDxfId="1398"/>
    <tableColumn id="4" xr3:uid="{00000000-0010-0000-5800-000004000000}" name="الوحده" totalsRowLabel="total" dataDxfId="1397" totalsRowDxfId="1398"/>
    <tableColumn id="5" xr3:uid="{00000000-0010-0000-5800-000005000000}" name="الوزن" dataDxfId="1397" totalsRowDxfId="1398"/>
    <tableColumn id="6" xr3:uid="{00000000-0010-0000-5800-000006000000}" name="سعر الكيلو" dataDxfId="1397" totalsRowDxfId="1398"/>
    <tableColumn id="7" xr3:uid="{00000000-0010-0000-5800-000007000000}" name="سعر الشبك " dataDxfId="1400" totalsRowDxfId="1402">
      <calculatedColumnFormula>Sheet2!AW6</calculatedColumnFormula>
    </tableColumn>
    <tableColumn id="8" xr3:uid="{00000000-0010-0000-5800-000008000000}" name="اجمالي" totalsRowFunction="sum" dataDxfId="1401" totalsRowDxfId="1403">
      <calculatedColumnFormula>BH28*BP28</calculatedColumnFormula>
    </tableColumn>
    <tableColumn id="9" xr3:uid="{00000000-0010-0000-5800-000009000000}" name="%" totalsRowFunction="custom" totalsRowDxfId="140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97" totalsRowDxfId="1398"/>
    <tableColumn id="2" xr3:uid="{00000000-0010-0000-0800-000002000000}" name="عدد" totalsRowFunction="count" dataDxfId="1397" totalsRowDxfId="1398">
      <calculatedColumnFormula>B29*4</calculatedColumnFormula>
    </tableColumn>
    <tableColumn id="3" xr3:uid="{00000000-0010-0000-0800-000003000000}" name="بيان" totalsRowLabel="Total" dataDxfId="1397" totalsRowDxfId="1398"/>
    <tableColumn id="11" xr3:uid="{00000000-0010-0000-0800-00000B000000}" name="Column2" dataDxfId="1397" totalsRowDxfId="1398"/>
    <tableColumn id="10" xr3:uid="{00000000-0010-0000-0800-00000A000000}" name="Column1" dataDxfId="1397" totalsRowDxfId="1398"/>
    <tableColumn id="12" xr3:uid="{00000000-0010-0000-0800-00000C000000}" name="Column12" totalsRowFunction="sum" dataDxfId="1405" totalsRowDxfId="1406">
      <calculatedColumnFormula>(Table16[[#This Row],[Column1]]*Table16[[#This Row],[Column2]])*Table16[[#This Row],[عدد]]</calculatedColumnFormula>
    </tableColumn>
    <tableColumn id="4" xr3:uid="{00000000-0010-0000-0800-000004000000}" name="الوحده" dataDxfId="1397" totalsRowDxfId="1398"/>
    <tableColumn id="5" xr3:uid="{00000000-0010-0000-0800-000005000000}" name="الوزن" totalsRowFunction="custom" totalsRowDxfId="1398">
      <totalsRowFormula>H30*B30+H31*B31</totalsRowFormula>
    </tableColumn>
    <tableColumn id="6" xr3:uid="{00000000-0010-0000-0800-000006000000}" name="Column3" dataDxfId="1399" totalsRowDxfId="1398"/>
    <tableColumn id="7" xr3:uid="{00000000-0010-0000-0800-000007000000}" name="سعر الشبك " dataDxfId="1400" totalsRowDxfId="1402">
      <calculatedColumnFormula>H30*$H$2/1000</calculatedColumnFormula>
    </tableColumn>
    <tableColumn id="8" xr3:uid="{00000000-0010-0000-0800-000008000000}" name="اجمالي" totalsRowFunction="sum" dataDxfId="1401" totalsRowDxfId="1403">
      <calculatedColumnFormula>B30*J30</calculatedColumnFormula>
    </tableColumn>
    <tableColumn id="9" xr3:uid="{00000000-0010-0000-0800-000009000000}" name="%" totalsRowFunction="custom" totalsRowDxfId="140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97" totalsRowDxfId="1398"/>
    <tableColumn id="2" xr3:uid="{00000000-0010-0000-5900-000002000000}" name="عدد" dataDxfId="1399" totalsRowDxfId="1398"/>
    <tableColumn id="3" xr3:uid="{00000000-0010-0000-5900-000003000000}" name="بيان" totalsRowLabel="Total" dataDxfId="1397" totalsRowDxfId="1398"/>
    <tableColumn id="11" xr3:uid="{00000000-0010-0000-5900-00000B000000}" name="Column2" dataDxfId="1397" totalsRowDxfId="1398"/>
    <tableColumn id="10" xr3:uid="{00000000-0010-0000-5900-00000A000000}" name="Column1" dataDxfId="1397" totalsRowDxfId="1398"/>
    <tableColumn id="12" xr3:uid="{00000000-0010-0000-5900-00000C000000}" name="Column12" dataDxfId="1405" totalsRowDxfId="1406"/>
    <tableColumn id="4" xr3:uid="{00000000-0010-0000-5900-000004000000}" name="الوحده" dataDxfId="1397" totalsRowDxfId="1398"/>
    <tableColumn id="5" xr3:uid="{00000000-0010-0000-5900-000005000000}" name="الوزن" dataDxfId="1397" totalsRowDxfId="1398"/>
    <tableColumn id="6" xr3:uid="{00000000-0010-0000-5900-000006000000}" name="سعر الكيلو" dataDxfId="1397" totalsRowDxfId="1398"/>
    <tableColumn id="7" xr3:uid="{00000000-0010-0000-5900-000007000000}" name="سعر الشبك " dataDxfId="1400" totalsRowDxfId="1402">
      <calculatedColumnFormula>Sheet2!AW26</calculatedColumnFormula>
    </tableColumn>
    <tableColumn id="8" xr3:uid="{00000000-0010-0000-5900-000008000000}" name="اجمالي" totalsRowFunction="sum" dataDxfId="1401" totalsRowDxfId="1403">
      <calculatedColumnFormula>BH14*BP14</calculatedColumnFormula>
    </tableColumn>
    <tableColumn id="9" xr3:uid="{00000000-0010-0000-5900-000009000000}" name="%" totalsRowFunction="custom" totalsRowDxfId="140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97"/>
    <tableColumn id="2" xr3:uid="{00000000-0010-0000-5A00-000002000000}" name="عدد" totalsRowFunction="count" dataDxfId="1397">
      <calculatedColumnFormula>BH20*4</calculatedColumnFormula>
    </tableColumn>
    <tableColumn id="3" xr3:uid="{00000000-0010-0000-5A00-000003000000}" name="بيان" totalsRowLabel="Total" dataDxfId="1397"/>
    <tableColumn id="11" xr3:uid="{00000000-0010-0000-5A00-00000B000000}" name="Column2" dataDxfId="1397"/>
    <tableColumn id="10" xr3:uid="{00000000-0010-0000-5A00-00000A000000}" name="Column1" dataDxfId="1397"/>
    <tableColumn id="12" xr3:uid="{00000000-0010-0000-5A00-00000C000000}" name="Column12" totalsRowFunction="sum" dataDxfId="140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9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99"/>
    <tableColumn id="7" xr3:uid="{00000000-0010-0000-5A00-000007000000}" name="سعر الشبك " dataDxfId="1400">
      <calculatedColumnFormula>BN22*$S$2/1000</calculatedColumnFormula>
    </tableColumn>
    <tableColumn id="8" xr3:uid="{00000000-0010-0000-5A00-000008000000}" name="اجمالي" totalsRowFunction="sum" dataDxfId="1401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07"/>
    <tableColumn id="2" xr3:uid="{00000000-0010-0000-5B00-000002000000}" name="المعدل" dataDxfId="1407"/>
    <tableColumn id="3" xr3:uid="{00000000-0010-0000-5B00-000003000000}" name="الوحدة" dataDxfId="1407"/>
    <tableColumn id="4" xr3:uid="{00000000-0010-0000-5B00-000004000000}" name="Column4" dataDxfId="1416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07"/>
    <tableColumn id="2" xr3:uid="{00000000-0010-0000-5C00-000002000000}" name="Column2" dataDxfId="1416"/>
    <tableColumn id="3" xr3:uid="{00000000-0010-0000-5C00-000003000000}" name="Column3" dataDxfId="1407"/>
    <tableColumn id="4" xr3:uid="{00000000-0010-0000-5C00-000004000000}" name="Column4" dataDxfId="1407"/>
    <tableColumn id="5" xr3:uid="{00000000-0010-0000-5C00-000005000000}" name="Column5" dataDxfId="140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97"/>
    <tableColumn id="2" xr3:uid="{00000000-0010-0000-5D00-000002000000}" name="عدد" dataDxfId="1412">
      <calculatedColumnFormula>IF((تسعير!$AU$14="بالتات"),0,BH48-2)</calculatedColumnFormula>
    </tableColumn>
    <tableColumn id="3" xr3:uid="{00000000-0010-0000-5D00-000003000000}" name="بيان" totalsRowLabel="Total" dataDxfId="1413"/>
    <tableColumn id="5" xr3:uid="{00000000-0010-0000-5D00-000005000000}" name="اليومية / الاجرة" dataDxfId="1413"/>
    <tableColumn id="6" xr3:uid="{00000000-0010-0000-5D00-000006000000}" name="بدل الوجبة" dataDxfId="1411"/>
    <tableColumn id="11" xr3:uid="{00000000-0010-0000-5D00-00000B000000}" name="موقع العمل" dataDxfId="1408">
      <calculatedColumnFormula>تسعير!$AT$44</calculatedColumnFormula>
    </tableColumn>
    <tableColumn id="10" xr3:uid="{00000000-0010-0000-5D00-00000A000000}" name="شيفت العمل" dataDxfId="1397"/>
    <tableColumn id="12" xr3:uid="{00000000-0010-0000-5D00-00000C000000}" name="Column12" totalsRowFunction="sum" dataDxfId="1405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17"/>
    <tableColumn id="7" xr3:uid="{00000000-0010-0000-5D00-000007000000}" name="اجمالي التكلفة للعامل" dataDxfId="1418">
      <calculatedColumnFormula>Table1612677686[[#This Row],[Column12]]</calculatedColumnFormula>
    </tableColumn>
    <tableColumn id="8" xr3:uid="{00000000-0010-0000-5D00-000008000000}" name="اجمالي" totalsRowFunction="sum" dataDxfId="1401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08"/>
    <tableColumn id="2" xr3:uid="{00000000-0010-0000-5E00-000002000000}" name="عدد" dataDxfId="1412">
      <calculatedColumnFormula>IF((BL62="الاسكندرية"),0.25,0.1)</calculatedColumnFormula>
    </tableColumn>
    <tableColumn id="3" xr3:uid="{00000000-0010-0000-5E00-000003000000}" name="بيان" totalsRowLabel="Total" dataDxfId="1408"/>
    <tableColumn id="11" xr3:uid="{00000000-0010-0000-5E00-00000B000000}" name="Column2" dataDxfId="1408"/>
    <tableColumn id="10" xr3:uid="{00000000-0010-0000-5E00-00000A000000}" name="Column1" dataDxfId="1408"/>
    <tableColumn id="12" xr3:uid="{00000000-0010-0000-5E00-00000C000000}" name="Column12" totalsRowFunction="sum" dataDxfId="1420"/>
    <tableColumn id="4" xr3:uid="{00000000-0010-0000-5E00-000004000000}" name="الوحده" dataDxfId="1409"/>
    <tableColumn id="5" xr3:uid="{00000000-0010-0000-5E00-000005000000}" name="الوزن" dataDxfId="1408"/>
    <tableColumn id="6" xr3:uid="{00000000-0010-0000-5E00-000006000000}" name="سعر الكيلو" dataDxfId="1408"/>
    <tableColumn id="7" xr3:uid="{00000000-0010-0000-5E00-000007000000}" name="سعر الشبك " dataDxfId="1414">
      <calculatedColumnFormula>BQ45</calculatedColumnFormula>
    </tableColumn>
    <tableColumn id="8" xr3:uid="{00000000-0010-0000-5E00-000008000000}" name="اجمالي" totalsRowFunction="sum" dataDxfId="1401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07"/>
    <tableColumn id="2" xr3:uid="{00000000-0010-0000-5F00-000002000000}" name="خارجي" dataDxfId="1407"/>
    <tableColumn id="3" xr3:uid="{00000000-0010-0000-5F00-000003000000}" name="داخلي" dataDxfId="1407"/>
    <tableColumn id="4" xr3:uid="{00000000-0010-0000-5F00-000004000000}" name="بدل الوجبة" dataDxfId="1407"/>
    <tableColumn id="5" xr3:uid="{00000000-0010-0000-5F00-000005000000}" name="دبابة" dataDxfId="1407"/>
    <tableColumn id="6" xr3:uid="{00000000-0010-0000-5F00-000006000000}" name="جامبو" dataDxfId="1407"/>
    <tableColumn id="7" xr3:uid="{00000000-0010-0000-5F00-000007000000}" name="الاقامة" dataDxfId="140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08"/>
    <tableColumn id="4" xr3:uid="{00000000-0010-0000-6000-000004000000}" name="Column22" dataDxfId="1408"/>
    <tableColumn id="5" xr3:uid="{00000000-0010-0000-6000-000005000000}" name="Column23" dataDxfId="1408"/>
    <tableColumn id="3" xr3:uid="{00000000-0010-0000-6000-000003000000}" name="Column3" dataDxfId="14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1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97" totalsRowDxfId="1398"/>
    <tableColumn id="2" xr3:uid="{00000000-0010-0000-6100-000002000000}" name="عدد" dataDxfId="1397" totalsRowDxfId="1398"/>
    <tableColumn id="3" xr3:uid="{00000000-0010-0000-6100-000003000000}" name="بيان" totalsRowLabel="Total" dataDxfId="1397" totalsRowDxfId="1398"/>
    <tableColumn id="11" xr3:uid="{00000000-0010-0000-6100-00000B000000}" name="Column2" dataDxfId="1397" totalsRowDxfId="1398"/>
    <tableColumn id="10" xr3:uid="{00000000-0010-0000-6100-00000A000000}" name="Column1" dataDxfId="1397" totalsRowDxfId="1398"/>
    <tableColumn id="12" xr3:uid="{00000000-0010-0000-6100-00000C000000}" name="المسطح" totalsRowFunction="sum" dataDxfId="1405" totalsRowDxfId="14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97" totalsRowDxfId="1398"/>
    <tableColumn id="5" xr3:uid="{00000000-0010-0000-6100-000005000000}" name="الوزن" totalsRowFunction="custom" totalsRowDxfId="1398">
      <totalsRowFormula>(BN6*BH6)+(BN7*BG7)+(BN8*BG8)+(BN9*BG9)</totalsRowFormula>
    </tableColumn>
    <tableColumn id="6" xr3:uid="{00000000-0010-0000-6100-000006000000}" name="اجمالي المسطح" totalsRowFunction="sum" dataDxfId="1399" totalsRowDxfId="1398">
      <calculatedColumnFormula>Table1588090[[#This Row],[المسطح]]*Table1588090[[#This Row],[عدد]]</calculatedColumnFormula>
    </tableColumn>
    <tableColumn id="7" xr3:uid="{00000000-0010-0000-6100-000007000000}" name="سعر الشبك " dataDxfId="1424" totalsRowDxfId="1402">
      <calculatedColumnFormula>BN6*$S$2/1000</calculatedColumnFormula>
    </tableColumn>
    <tableColumn id="8" xr3:uid="{00000000-0010-0000-6100-000008000000}" name="اجمالي" totalsRowFunction="sum" dataDxfId="1401" totalsRowDxfId="1403">
      <calculatedColumnFormula>BH6*BP6</calculatedColumnFormula>
    </tableColumn>
    <tableColumn id="9" xr3:uid="{00000000-0010-0000-6100-000009000000}" name="%" totalsRowFunction="custom" totalsRowDxfId="140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425" totalsRowDxfId="1391"/>
    <tableColumn id="5" xr3:uid="{00000000-0010-0000-6200-000005000000}" name="wt/m" dataDxfId="1425" totalsRowDxfId="1426"/>
    <tableColumn id="6" xr3:uid="{00000000-0010-0000-6200-000006000000}" name="price" totalsRowFunction="sum" dataDxfId="1425" totalsRowDxfId="142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532</v>
      </c>
      <c r="BH25" s="495">
        <f>BE34</f>
        <v>210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5000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210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5000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45791.48547625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45791.485476273148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45791.485476273148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45791.485476273148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45791.485476273148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45791.485476273148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45791.485476435184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105</v>
      </c>
      <c r="C74" s="547" t="s">
        <v>162</v>
      </c>
      <c r="D74" s="548">
        <f>تسعير!BE34</f>
        <v>210</v>
      </c>
      <c r="E74" s="547" t="s">
        <v>125</v>
      </c>
      <c r="F74" s="548">
        <f>تسعير!BE33</f>
        <v>5000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45791.485476435184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12</v>
      </c>
      <c r="C76" s="554">
        <f>F74-16.5</f>
        <v>4983.5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5000</v>
      </c>
      <c r="D77" s="551" t="s">
        <v>300</v>
      </c>
      <c r="E77" s="551">
        <v>3.8</v>
      </c>
      <c r="F77" s="551" t="e">
        <f>IF(($H$74="سادة"),(J77*H77*E77*($U$73+(Sheet2!B41*1000))/1000),(J77*H77*E77*($U$73+(Sheet2!B15))/1000))</f>
        <v>#DIV/0!</v>
      </c>
      <c r="G77" s="556"/>
      <c r="H77" s="552">
        <f>IF(AND((C77&gt;=200),(C77&lt;250)),5,IF(AND((C77&gt;=250),(C77&lt;=350)),7,IF(AND((C77&gt;350),(C77&lt;501)),5,IF(AND((C77&gt;=501),(C77&lt;701)),7,0))))</f>
        <v>0</v>
      </c>
      <c r="I77" s="284">
        <f t="shared" si="20"/>
        <v>0</v>
      </c>
      <c r="J77" s="555" t="e">
        <f t="shared" si="21"/>
        <v>#DIV/0!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210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5320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2.3809523809523809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4.240000000000002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5000</v>
      </c>
      <c r="D79" s="551" t="s">
        <v>300</v>
      </c>
      <c r="E79" s="551">
        <v>1.7</v>
      </c>
      <c r="F79" s="551" t="e">
        <f>IF(($H$74="سادة"),(J79*H79*E79*($U$73+(Sheet2!B41*1000))/1000),(J79*H79*E79*($U$73+(Sheet2!B15))/1000))</f>
        <v>#DIV/0!</v>
      </c>
      <c r="G79" s="556"/>
      <c r="H79" s="552">
        <f>IF(AND((C79&gt;=200),(C79&lt;=250)),5,IF(AND((C79&gt;250),(C79&lt;=350)),7,IF(AND((C79&gt;350),(C79&lt;501)),5,IF(AND((C79&gt;=501),(C79&lt;701)),7,0))))</f>
        <v>0</v>
      </c>
      <c r="I79" s="284">
        <f t="shared" si="20"/>
        <v>0</v>
      </c>
      <c r="J79" s="555" t="e">
        <f t="shared" si="21"/>
        <v>#DIV/0!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210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2380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2.3809523809523809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9.8500000000000014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4983.5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4.240000000000002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175.6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24</v>
      </c>
      <c r="D83" s="551" t="s">
        <v>28</v>
      </c>
      <c r="E83" s="194">
        <v>20</v>
      </c>
      <c r="F83" s="551">
        <f>E83*C83</f>
        <v>480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24</v>
      </c>
      <c r="D84" s="551" t="s">
        <v>28</v>
      </c>
      <c r="E84" s="194">
        <v>18</v>
      </c>
      <c r="F84" s="551">
        <f>E84*C84</f>
        <v>432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24</v>
      </c>
      <c r="D88" s="551" t="s">
        <v>28</v>
      </c>
      <c r="E88" s="194">
        <v>120</v>
      </c>
      <c r="F88" s="551">
        <f>C88*E88</f>
        <v>2880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24</v>
      </c>
      <c r="D89" s="551" t="s">
        <v>28</v>
      </c>
      <c r="E89" s="194">
        <v>120</v>
      </c>
      <c r="F89" s="551">
        <f>C89*E89</f>
        <v>2880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599</v>
      </c>
      <c r="D91" s="551" t="s">
        <v>300</v>
      </c>
      <c r="E91" s="194">
        <v>10</v>
      </c>
      <c r="F91" s="551">
        <f>C91*E91</f>
        <v>5990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599</v>
      </c>
      <c r="D92" s="551" t="s">
        <v>300</v>
      </c>
      <c r="E92" s="194">
        <v>20</v>
      </c>
      <c r="F92" s="551">
        <f ref="F92:F93" t="shared" si="24">C92*E92</f>
        <v>11980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4</v>
      </c>
      <c r="D93" s="551" t="s">
        <v>28</v>
      </c>
      <c r="E93" s="194">
        <v>250</v>
      </c>
      <c r="F93" s="551">
        <f t="shared" si="24"/>
        <v>1000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4</v>
      </c>
      <c r="D94" s="551" t="s">
        <v>28</v>
      </c>
      <c r="E94" s="194">
        <v>40</v>
      </c>
      <c r="F94" s="551">
        <f>E94*C94</f>
        <v>160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3.2833333333333337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1313.3333333333335</v>
      </c>
      <c r="W99" s="241">
        <f ref="W99:W113" t="shared" si="28" ca="1">(V99)/$R$68</f>
        <v>0.0055912815742437767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1100</v>
      </c>
      <c r="W105" s="251">
        <f t="shared" si="28" ca="1"/>
        <v>0.0046830530951787967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570</v>
      </c>
      <c r="W106" s="251">
        <f t="shared" si="28" ca="1"/>
        <v>0.00242667296750174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0.021712337077647147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8503.3333333333339</v>
      </c>
      <c r="W114" s="527">
        <f>Table13597192[[#Totals],[اجمالي]]/$R$68</f>
        <v>0.036201419532730643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