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<sst xmlns="http://schemas.openxmlformats.org/spreadsheetml/2006/main" count="598" uniqueCount="598">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</sst>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600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700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600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 t="e">
        <f>BD37/(BE33*BE34/10000)</f>
        <v>#DIV/0!</v>
      </c>
      <c r="BE38" s="621"/>
      <c r="BK38" s="485">
        <f>BE33</f>
        <v>700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CB762A93-A3AD-460D-8F50-6491E43E2A7E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90728B38-52A9-4EB1-9FA3-D3A015441336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9879A6C-1CD7-404A-B3B1-F8C68DA9A8D1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234A6BB6-525E-4FE9-B1DC-67BD824F20C8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A199EC3E-4B4A-459D-8CE1-E9F344CDE4B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F7E1D155-CA57-4487-9FF8-F7EC6DFF094A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454AA3B4-BD89-49CA-A4EC-95E7DA04CE09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9282C992-6094-41A7-BD15-41749D33FFF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772C9B03-E3A2-4474-B08C-ACBAE20CE9E8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57F62A6-EEC9-44CB-BA19-6D08C46D43C7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A8E479A0-6ABA-4ADD-8878-10E0FCD482A7}">
          <x14:formula1>
            <xm:f>wavy2!$A$19:$A$20</xm:f>
          </x14:formula1>
          <xm:sqref>BE9</xm:sqref>
        </x14:dataValidation>
        <x14:dataValidation type="list" allowBlank="1" showInputMessage="1" showErrorMessage="1" xr:uid="{C827BB80-5183-4CFD-B91E-464C1C9FE3A8}">
          <x14:formula1>
            <xm:f>wavy1!$A$19:$A$20</xm:f>
          </x14:formula1>
          <xm:sqref>AT9</xm:sqref>
        </x14:dataValidation>
        <x14:dataValidation type="list" allowBlank="1" showInputMessage="1" showErrorMessage="1" xr:uid="{A5426C46-7BA9-4E6B-B38D-CA8744DB126C}">
          <x14:formula1>
            <xm:f>Sheet2!$B$5:$B$7</xm:f>
          </x14:formula1>
          <xm:sqref>T25 T46 T64</xm:sqref>
        </x14:dataValidation>
        <x14:dataValidation type="list" allowBlank="1" showInputMessage="1" showErrorMessage="1" xr:uid="{9253CCF8-F98D-4D86-B678-E7621E20F4A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87B135D5-10B0-49B9-B365-B11A85C943C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540AB05-CDEC-4236-A15E-59DC10E6F704}">
          <x14:formula1>
            <xm:f>Sheet2!$C$5:$C$6</xm:f>
          </x14:formula1>
          <xm:sqref>T26</xm:sqref>
        </x14:dataValidation>
        <x14:dataValidation type="list" allowBlank="1" showInputMessage="1" showErrorMessage="1" xr:uid="{7F8EE32A-A5E1-4039-8C69-8491FD29E33E}">
          <x14:formula1>
            <xm:f>Sheet2!$A$5</xm:f>
          </x14:formula1>
          <xm:sqref>U31</xm:sqref>
        </x14:dataValidation>
        <x14:dataValidation type="list" allowBlank="1" showInputMessage="1" showErrorMessage="1" xr:uid="{739C0AC7-705B-466F-835F-9B31E3FFA76E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71A1A0B7-532C-4A84-81FF-A79231DA33B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14B62BA4-BAFC-47D3-AE90-0AD415C165E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761E6ED-FA31-4366-B531-3ECA66BEAD55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35D32A4-C870-4AFE-874E-E7D796CD743C}">
          <x14:formula1>
            <xm:f>Sheet2!$D$5:$D$6</xm:f>
          </x14:formula1>
          <xm:sqref>T32 T53 T71</xm:sqref>
        </x14:dataValidation>
        <x14:dataValidation type="list" allowBlank="1" showInputMessage="1" showErrorMessage="1" xr:uid="{AAAAE7ED-EE37-42BC-94F7-2A1B98EE3209}">
          <x14:formula1>
            <xm:f>Sheet2!$A$6</xm:f>
          </x14:formula1>
          <xm:sqref>AC36</xm:sqref>
        </x14:dataValidation>
        <x14:dataValidation type="list" allowBlank="1" showInputMessage="1" showErrorMessage="1" xr:uid="{2DEA0BB2-56A1-426D-A1E8-A8DA21829BD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45659.58752040509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CDB6245-BD05-4F45-9F22-D1430AD042AD}">
      <formula1>$N$2:$N$20</formula1>
    </dataValidation>
    <dataValidation type="list" allowBlank="1" showInputMessage="1" showErrorMessage="1" sqref="G63:G75" xr:uid="{CFC52D5A-D154-4FFE-BC5F-FF5D3B6A6D1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45659.58752040509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F6F151E5-A72A-472D-A76C-0D59EE34D378}">
      <formula1>$U$4:$U$5</formula1>
    </dataValidation>
    <dataValidation type="list" allowBlank="1" showInputMessage="1" showErrorMessage="1" sqref="F72:F80" xr:uid="{C0E92246-E13F-4602-9824-E26ED13B526E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45659.58752040509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F37A2E63-2E9D-47D0-AEB9-0A659D6755E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45659.58752040509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21D75A7-C140-47B6-B70A-29C58BD2B51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11CECF6-2316-45D6-A1F3-35DE077299C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45659.5875205787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45659.5875205787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45659.587520763889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42</v>
      </c>
      <c r="C74" s="537" t="s">
        <v>428</v>
      </c>
      <c r="D74" s="538">
        <f>تسعير!BE34</f>
        <v>600</v>
      </c>
      <c r="E74" s="537" t="s">
        <v>125</v>
      </c>
      <c r="F74" s="538">
        <f>تسعير!BE33</f>
        <v>700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45659.587520763889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38</v>
      </c>
      <c r="C76" s="544">
        <f>F74-16.5</f>
        <v>683.5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700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15161.999999999998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0.060395928867017112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600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15161.999999999998</v>
      </c>
      <c r="G78" s="546"/>
      <c r="H78" s="542">
        <f>IF(AND((C78&gt;=200),(C78&lt;=250)),5,IF(AND((C78&gt;250),(C78&lt;=350)),7,IF(AND((C78&gt;350),(C78&lt;501)),5,IF(AND((C78&gt;=501),(C78&lt;701)),7,0))))</f>
        <v>7</v>
      </c>
      <c r="I78" s="281">
        <f t="shared" si="21"/>
        <v>1.1666666666666667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700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6783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600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6783</v>
      </c>
      <c r="G80" s="546"/>
      <c r="H80" s="542">
        <f>IF(AND((C80&gt;=200),(C80&lt;=250)),5,IF(AND((C80&gt;250),(C80&lt;=350)),7,IF(AND((C80&gt;350),(C80&lt;501)),5,IF(AND((C80&gt;=501),(C80&lt;701)),7,0))))</f>
        <v>7</v>
      </c>
      <c r="I80" s="281">
        <f t="shared" si="21"/>
        <v>1.1666666666666667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683.5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581.19999999999993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0.11863486027449791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76</v>
      </c>
      <c r="D83" s="541" t="s">
        <v>28</v>
      </c>
      <c r="E83" s="541">
        <v>20</v>
      </c>
      <c r="F83" s="541">
        <f>E83*C83</f>
        <v>1520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76</v>
      </c>
      <c r="D84" s="541" t="s">
        <v>28</v>
      </c>
      <c r="E84" s="541">
        <v>18</v>
      </c>
      <c r="F84" s="541">
        <f>E84*C84</f>
        <v>1368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76</v>
      </c>
      <c r="D88" s="541" t="s">
        <v>28</v>
      </c>
      <c r="E88" s="541">
        <v>120</v>
      </c>
      <c r="F88" s="541">
        <f>C88*E88</f>
        <v>9120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76</v>
      </c>
      <c r="D89" s="541" t="s">
        <v>28</v>
      </c>
      <c r="E89" s="541">
        <v>120</v>
      </c>
      <c r="F89" s="541">
        <f>C89*E89</f>
        <v>9120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0.019173310751434004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0.0237669164522984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260</v>
      </c>
      <c r="D91" s="541" t="s">
        <v>566</v>
      </c>
      <c r="E91" s="541">
        <v>10</v>
      </c>
      <c r="F91" s="541">
        <f>C91*E91</f>
        <v>2600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260</v>
      </c>
      <c r="D92" s="541" t="s">
        <v>566</v>
      </c>
      <c r="E92" s="557">
        <v>20</v>
      </c>
      <c r="F92" s="541">
        <f ref="F92:F93" t="shared" si="25">C92*E92</f>
        <v>5200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13</v>
      </c>
      <c r="D93" s="541" t="s">
        <v>28</v>
      </c>
      <c r="E93" s="541">
        <v>250</v>
      </c>
      <c r="F93" s="541">
        <f t="shared" si="25"/>
        <v>3250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13</v>
      </c>
      <c r="D94" s="541" t="s">
        <v>28</v>
      </c>
      <c r="E94" s="541">
        <v>40</v>
      </c>
      <c r="F94" s="541">
        <f>E94*C94</f>
        <v>520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0.07908990684966527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0.0569207662933197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0.062912425903142818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51440</v>
      </c>
      <c r="W114" s="516">
        <f>Table13597192[[#Totals],[اجمالي]]/$R$68</f>
        <v>0.20547398021953442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4574174D-BD87-4E14-8085-E012D66AF20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