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<sst xmlns="http://schemas.openxmlformats.org/spreadsheetml/2006/main" count="598" uniqueCount="598">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</sst>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600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700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600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 t="e">
        <f>BD37/(BE33*BE34/10000)</f>
        <v>#DIV/0!</v>
      </c>
      <c r="BE38" s="621"/>
      <c r="BK38" s="485">
        <f>BE33</f>
        <v>700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A9A478B8-7F3B-4332-9EDB-F6BAD85FF22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FF46E404-2C81-43D2-989F-19C3CFB1F176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788D85C5-37AE-40EB-A7DF-C8804FBF340D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29B548F-DDDB-4A54-8B5C-E72BE42ECDA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2934CF8-DC65-4D9A-994A-8625960CD1A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A0E930C-A90B-4BD4-A7E2-854BF8E6CB1B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F527F629-056E-4362-B998-28DA869D3423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2845F4B9-00DD-4826-84A9-946E4700F618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B2894631-7C76-4859-927D-6E6CEFD7E80D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693190D0-A88C-4DFF-9CCB-D3945B4215C6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83710CC6-6A68-4946-ADA9-45A19841D8CA}">
          <x14:formula1>
            <xm:f>wavy2!$A$19:$A$20</xm:f>
          </x14:formula1>
          <xm:sqref>BE9</xm:sqref>
        </x14:dataValidation>
        <x14:dataValidation type="list" allowBlank="1" showInputMessage="1" showErrorMessage="1" xr:uid="{C278D9FD-C575-4121-B66B-F105EC1712EF}">
          <x14:formula1>
            <xm:f>wavy1!$A$19:$A$20</xm:f>
          </x14:formula1>
          <xm:sqref>AT9</xm:sqref>
        </x14:dataValidation>
        <x14:dataValidation type="list" allowBlank="1" showInputMessage="1" showErrorMessage="1" xr:uid="{C8E5C7DB-38E0-429E-AAD4-14F4DAEF2819}">
          <x14:formula1>
            <xm:f>Sheet2!$B$5:$B$7</xm:f>
          </x14:formula1>
          <xm:sqref>T25 T46 T64</xm:sqref>
        </x14:dataValidation>
        <x14:dataValidation type="list" allowBlank="1" showInputMessage="1" showErrorMessage="1" xr:uid="{DA3CFD23-2EBF-4F67-AB63-4704F8A9DC3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182CE336-0737-492E-9421-3E3637D0138E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7113B12-1A65-4213-9958-3F98C2A79F94}">
          <x14:formula1>
            <xm:f>Sheet2!$C$5:$C$6</xm:f>
          </x14:formula1>
          <xm:sqref>T26</xm:sqref>
        </x14:dataValidation>
        <x14:dataValidation type="list" allowBlank="1" showInputMessage="1" showErrorMessage="1" xr:uid="{9F7B8240-66D0-4767-9F17-14B37C015141}">
          <x14:formula1>
            <xm:f>Sheet2!$A$5</xm:f>
          </x14:formula1>
          <xm:sqref>U31</xm:sqref>
        </x14:dataValidation>
        <x14:dataValidation type="list" allowBlank="1" showInputMessage="1" showErrorMessage="1" xr:uid="{D59D446D-4D88-4D75-8049-3ACBCB2977DB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070FD56-10B4-422A-841D-6947298503C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42B509E4-3A2F-4F7D-8904-D8F5D7E22233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C36F58DF-103A-4EF2-BD42-2D2C8B835B5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25B447B3-1F78-4229-BB56-4EDFAA4CA4A1}">
          <x14:formula1>
            <xm:f>Sheet2!$D$5:$D$6</xm:f>
          </x14:formula1>
          <xm:sqref>T32 T53 T71</xm:sqref>
        </x14:dataValidation>
        <x14:dataValidation type="list" allowBlank="1" showInputMessage="1" showErrorMessage="1" xr:uid="{92F6CD53-319C-435B-B06A-E87E1C1C8A0F}">
          <x14:formula1>
            <xm:f>Sheet2!$A$6</xm:f>
          </x14:formula1>
          <xm:sqref>AC36</xm:sqref>
        </x14:dataValidation>
        <x14:dataValidation type="list" allowBlank="1" showInputMessage="1" showErrorMessage="1" xr:uid="{566AEA5F-27D4-4D62-AEAE-4E99D0453621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45659.590293564812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BA3903DF-8FF7-4F7F-9EA5-73F2A5A6486E}">
      <formula1>$N$2:$N$20</formula1>
    </dataValidation>
    <dataValidation type="list" allowBlank="1" showInputMessage="1" showErrorMessage="1" sqref="G63:G75" xr:uid="{191AF51C-C985-4CF0-83CE-2A6A62660D0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45659.590293611109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E047E165-9CA1-49D0-BC94-6A0E63A4E818}">
      <formula1>$U$4:$U$5</formula1>
    </dataValidation>
    <dataValidation type="list" allowBlank="1" showInputMessage="1" showErrorMessage="1" sqref="F72:F80" xr:uid="{FBFF1E61-0387-4A14-885F-84989F2CA3B3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45659.590293611109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E21E05-5ADA-4FFC-A08D-C5EDB621653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45659.590293611109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35DE0CA-3F45-410E-AE18-8B02A87829D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1816BEA-A7D9-4611-A449-74CB59FB7FE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45659.590293611109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45659.590293611109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45659.59029375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42</v>
      </c>
      <c r="C74" s="537" t="s">
        <v>428</v>
      </c>
      <c r="D74" s="538">
        <f>تسعير!BE34</f>
        <v>600</v>
      </c>
      <c r="E74" s="537" t="s">
        <v>125</v>
      </c>
      <c r="F74" s="538">
        <f>تسعير!BE33</f>
        <v>700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45659.59029375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38</v>
      </c>
      <c r="C76" s="544">
        <f>F74-16.5</f>
        <v>683.5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700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15161.999999999998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0.060395928867017112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600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15161.999999999998</v>
      </c>
      <c r="G78" s="546"/>
      <c r="H78" s="542">
        <f>IF(AND((C78&gt;=200),(C78&lt;=250)),5,IF(AND((C78&gt;250),(C78&lt;=350)),7,IF(AND((C78&gt;350),(C78&lt;501)),5,IF(AND((C78&gt;=501),(C78&lt;701)),7,0))))</f>
        <v>7</v>
      </c>
      <c r="I78" s="281">
        <f t="shared" si="21"/>
        <v>1.1666666666666667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700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6783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600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6783</v>
      </c>
      <c r="G80" s="546"/>
      <c r="H80" s="542">
        <f>IF(AND((C80&gt;=200),(C80&lt;=250)),5,IF(AND((C80&gt;250),(C80&lt;=350)),7,IF(AND((C80&gt;350),(C80&lt;501)),5,IF(AND((C80&gt;=501),(C80&lt;701)),7,0))))</f>
        <v>7</v>
      </c>
      <c r="I80" s="281">
        <f t="shared" si="21"/>
        <v>1.1666666666666667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683.5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581.19999999999993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0.11863486027449791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76</v>
      </c>
      <c r="D83" s="541" t="s">
        <v>28</v>
      </c>
      <c r="E83" s="541">
        <v>20</v>
      </c>
      <c r="F83" s="541">
        <f>E83*C83</f>
        <v>1520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76</v>
      </c>
      <c r="D84" s="541" t="s">
        <v>28</v>
      </c>
      <c r="E84" s="541">
        <v>18</v>
      </c>
      <c r="F84" s="541">
        <f>E84*C84</f>
        <v>1368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76</v>
      </c>
      <c r="D88" s="541" t="s">
        <v>28</v>
      </c>
      <c r="E88" s="541">
        <v>120</v>
      </c>
      <c r="F88" s="541">
        <f>C88*E88</f>
        <v>9120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76</v>
      </c>
      <c r="D89" s="541" t="s">
        <v>28</v>
      </c>
      <c r="E89" s="541">
        <v>120</v>
      </c>
      <c r="F89" s="541">
        <f>C89*E89</f>
        <v>9120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0.019173310751434004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0.0237669164522984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260</v>
      </c>
      <c r="D91" s="541" t="s">
        <v>566</v>
      </c>
      <c r="E91" s="541">
        <v>10</v>
      </c>
      <c r="F91" s="541">
        <f>C91*E91</f>
        <v>2600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260</v>
      </c>
      <c r="D92" s="541" t="s">
        <v>566</v>
      </c>
      <c r="E92" s="557">
        <v>20</v>
      </c>
      <c r="F92" s="541">
        <f ref="F92:F93" t="shared" si="25">C92*E92</f>
        <v>5200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13</v>
      </c>
      <c r="D93" s="541" t="s">
        <v>28</v>
      </c>
      <c r="E93" s="541">
        <v>250</v>
      </c>
      <c r="F93" s="541">
        <f t="shared" si="25"/>
        <v>3250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13</v>
      </c>
      <c r="D94" s="541" t="s">
        <v>28</v>
      </c>
      <c r="E94" s="541">
        <v>40</v>
      </c>
      <c r="F94" s="541">
        <f>E94*C94</f>
        <v>520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0.07908990684966527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0.0569207662933197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0.062912425903142818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51440</v>
      </c>
      <c r="W114" s="516">
        <f>Table13597192[[#Totals],[اجمالي]]/$R$68</f>
        <v>0.20547398021953442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C8733F07-9EA0-4704-B7EF-8000ECA18F1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