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<sst xmlns="http://schemas.openxmlformats.org/spreadsheetml/2006/main" count="598" uniqueCount="598">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</sst>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600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700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600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 t="e">
        <f>BD37/(BE33*BE34/10000)</f>
        <v>#DIV/0!</v>
      </c>
      <c r="BE38" s="621"/>
      <c r="BK38" s="485">
        <f>BE33</f>
        <v>700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255B76D3-46F3-4621-965D-F06E6F6AA998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D56C9B1-C24C-4485-9186-6356660D5AB5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0775374-7056-475D-893D-BD8BDB76E57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C45E0465-2CE0-4381-9F20-ED6EC9B19AB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84A14167-6549-4003-B476-35E8D61C44D3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6B52A81F-3A79-4A38-B3A6-C69B5A1108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1FD260FD-E66A-43B4-B66F-3859CD851133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E775A84D-E2FB-4ECB-A453-4329C82081C3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F4293946-DAA9-4BAA-B013-4F51733F1AFD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0BE6F7B-9D4A-4FB7-9DE6-1F01F225BE3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6CE425B2-89E9-424B-B8F9-128710BAF797}">
          <x14:formula1>
            <xm:f>wavy2!$A$19:$A$20</xm:f>
          </x14:formula1>
          <xm:sqref>BE9</xm:sqref>
        </x14:dataValidation>
        <x14:dataValidation type="list" allowBlank="1" showInputMessage="1" showErrorMessage="1" xr:uid="{EAFEC890-0489-4AE1-8952-39EE7CA92572}">
          <x14:formula1>
            <xm:f>wavy1!$A$19:$A$20</xm:f>
          </x14:formula1>
          <xm:sqref>AT9</xm:sqref>
        </x14:dataValidation>
        <x14:dataValidation type="list" allowBlank="1" showInputMessage="1" showErrorMessage="1" xr:uid="{018234EB-12B2-4CD8-B107-2BF2EA3A26E0}">
          <x14:formula1>
            <xm:f>Sheet2!$B$5:$B$7</xm:f>
          </x14:formula1>
          <xm:sqref>T25 T46 T64</xm:sqref>
        </x14:dataValidation>
        <x14:dataValidation type="list" allowBlank="1" showInputMessage="1" showErrorMessage="1" xr:uid="{5AF7E19B-5E3A-4110-99C9-EA69FBC0570E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FD9792FC-4C5F-4D73-AFAA-3A67355F8933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44864F36-5F68-4296-A0C8-A2F258134F7D}">
          <x14:formula1>
            <xm:f>Sheet2!$C$5:$C$6</xm:f>
          </x14:formula1>
          <xm:sqref>T26</xm:sqref>
        </x14:dataValidation>
        <x14:dataValidation type="list" allowBlank="1" showInputMessage="1" showErrorMessage="1" xr:uid="{82413729-F28D-405E-BA1F-86D041EB5157}">
          <x14:formula1>
            <xm:f>Sheet2!$A$5</xm:f>
          </x14:formula1>
          <xm:sqref>U31</xm:sqref>
        </x14:dataValidation>
        <x14:dataValidation type="list" allowBlank="1" showInputMessage="1" showErrorMessage="1" xr:uid="{D01664EC-2B50-4DDB-AA95-7EDE71C6F2B6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C26C3356-85B2-4A63-A8F5-953FCFE6752F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175EA9FA-70F5-410E-BB0F-915871ACBC82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04A170B-D1DD-4E6B-BF5F-FEE0021B6A1A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4859EA2-51AD-4F94-BC05-650065B0AD68}">
          <x14:formula1>
            <xm:f>Sheet2!$D$5:$D$6</xm:f>
          </x14:formula1>
          <xm:sqref>T32 T53 T71</xm:sqref>
        </x14:dataValidation>
        <x14:dataValidation type="list" allowBlank="1" showInputMessage="1" showErrorMessage="1" xr:uid="{565E4718-BA65-45AB-BF50-AD92D67FA2C3}">
          <x14:formula1>
            <xm:f>Sheet2!$A$6</xm:f>
          </x14:formula1>
          <xm:sqref>AC36</xm:sqref>
        </x14:dataValidation>
        <x14:dataValidation type="list" allowBlank="1" showInputMessage="1" showErrorMessage="1" xr:uid="{40575E37-5A51-47F4-A2CE-7AD5640435F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45659.587979780095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0D611408-1EDC-47E8-84DF-BD3DEF0AC7F6}">
      <formula1>$N$2:$N$20</formula1>
    </dataValidation>
    <dataValidation type="list" allowBlank="1" showInputMessage="1" showErrorMessage="1" sqref="G63:G75" xr:uid="{E81BD95E-43B3-4D33-9216-5B5C926D82E3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45659.587979780095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430AC06-9B8B-404A-8060-FA90F3C5B5E5}">
      <formula1>$U$4:$U$5</formula1>
    </dataValidation>
    <dataValidation type="list" allowBlank="1" showInputMessage="1" showErrorMessage="1" sqref="F72:F80" xr:uid="{085EC875-C4DC-4224-AD04-11DBA072C74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45659.587979780095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3D529DE-0E3C-44AC-871A-088C4FCBC96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45659.587979780095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E4B0F0E-6DB2-4EA8-ADC4-5FC4EFEEFB31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7109D612-090A-4BEC-8929-A0C70AC69A9D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45659.587979965276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45659.587979965276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45659.587979965276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42</v>
      </c>
      <c r="C74" s="537" t="s">
        <v>428</v>
      </c>
      <c r="D74" s="538">
        <f>تسعير!BE34</f>
        <v>600</v>
      </c>
      <c r="E74" s="537" t="s">
        <v>125</v>
      </c>
      <c r="F74" s="538">
        <f>تسعير!BE33</f>
        <v>700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45659.587979965276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38</v>
      </c>
      <c r="C76" s="544">
        <f>F74-16.5</f>
        <v>683.5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700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15161.999999999998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0.060395928867017112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600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15161.999999999998</v>
      </c>
      <c r="G78" s="546"/>
      <c r="H78" s="542">
        <f>IF(AND((C78&gt;=200),(C78&lt;=250)),5,IF(AND((C78&gt;250),(C78&lt;=350)),7,IF(AND((C78&gt;350),(C78&lt;501)),5,IF(AND((C78&gt;=501),(C78&lt;701)),7,0))))</f>
        <v>7</v>
      </c>
      <c r="I78" s="281">
        <f t="shared" si="21"/>
        <v>1.1666666666666667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700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6783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600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6783</v>
      </c>
      <c r="G80" s="546"/>
      <c r="H80" s="542">
        <f>IF(AND((C80&gt;=200),(C80&lt;=250)),5,IF(AND((C80&gt;250),(C80&lt;=350)),7,IF(AND((C80&gt;350),(C80&lt;501)),5,IF(AND((C80&gt;=501),(C80&lt;701)),7,0))))</f>
        <v>7</v>
      </c>
      <c r="I80" s="281">
        <f t="shared" si="21"/>
        <v>1.1666666666666667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683.5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581.19999999999993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0.11863486027449791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76</v>
      </c>
      <c r="D83" s="541" t="s">
        <v>28</v>
      </c>
      <c r="E83" s="541">
        <v>20</v>
      </c>
      <c r="F83" s="541">
        <f>E83*C83</f>
        <v>1520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76</v>
      </c>
      <c r="D84" s="541" t="s">
        <v>28</v>
      </c>
      <c r="E84" s="541">
        <v>18</v>
      </c>
      <c r="F84" s="541">
        <f>E84*C84</f>
        <v>1368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76</v>
      </c>
      <c r="D88" s="541" t="s">
        <v>28</v>
      </c>
      <c r="E88" s="541">
        <v>120</v>
      </c>
      <c r="F88" s="541">
        <f>C88*E88</f>
        <v>9120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76</v>
      </c>
      <c r="D89" s="541" t="s">
        <v>28</v>
      </c>
      <c r="E89" s="541">
        <v>120</v>
      </c>
      <c r="F89" s="541">
        <f>C89*E89</f>
        <v>9120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0.019173310751434004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0.0237669164522984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260</v>
      </c>
      <c r="D91" s="541" t="s">
        <v>566</v>
      </c>
      <c r="E91" s="541">
        <v>10</v>
      </c>
      <c r="F91" s="541">
        <f>C91*E91</f>
        <v>2600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260</v>
      </c>
      <c r="D92" s="541" t="s">
        <v>566</v>
      </c>
      <c r="E92" s="557">
        <v>20</v>
      </c>
      <c r="F92" s="541">
        <f ref="F92:F93" t="shared" si="25">C92*E92</f>
        <v>5200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13</v>
      </c>
      <c r="D93" s="541" t="s">
        <v>28</v>
      </c>
      <c r="E93" s="541">
        <v>250</v>
      </c>
      <c r="F93" s="541">
        <f t="shared" si="25"/>
        <v>3250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13</v>
      </c>
      <c r="D94" s="541" t="s">
        <v>28</v>
      </c>
      <c r="E94" s="541">
        <v>40</v>
      </c>
      <c r="F94" s="541">
        <f>E94*C94</f>
        <v>520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0.07908990684966527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0.0569207662933197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0.062912425903142818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51440</v>
      </c>
      <c r="W114" s="516">
        <f>Table13597192[[#Totals],[اجمالي]]/$R$68</f>
        <v>0.20547398021953442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BBA64BF-A626-48D1-A4B3-97EB8B549906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